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570" windowHeight="9750" firstSheet="2" activeTab="9"/>
  </bookViews>
  <sheets>
    <sheet name="Ammoniaque" sheetId="1" r:id="rId1"/>
    <sheet name="Cadmium" sheetId="2" r:id="rId2"/>
    <sheet name="Chrome III" sheetId="3" r:id="rId3"/>
    <sheet name="Cuivre" sheetId="4" r:id="rId4"/>
    <sheet name="Plomb" sheetId="5" r:id="rId5"/>
    <sheet name="Nickel" sheetId="6" r:id="rId6"/>
    <sheet name="Zinc" sheetId="7" r:id="rId7"/>
    <sheet name="Rapport d'Adsorption du Sodium" sheetId="8" r:id="rId8"/>
    <sheet name="Exemple - Ammoniaque" sheetId="9" r:id="rId9"/>
    <sheet name="Exemple - Métaux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Dwight Williamson</author>
  </authors>
  <commentList>
    <comment ref="H3" authorId="0">
      <text>
        <r>
          <rPr>
            <sz val="8"/>
            <rFont val="Tahoma"/>
            <family val="2"/>
          </rPr>
          <t>Test de calcul:
Cet algorithme fonctionne correctement lorsqu'il donne un Niveau II - Objectif de Qualité de l'Eau de 2.43 mg/L (arrondi à deux chiffres significatifs) à un pH de 8.00 et une tepérature de 0 C.</t>
        </r>
      </text>
    </comment>
    <comment ref="H11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8.41 mg/L (rounded to two significant figures) à un pH de 8.00.
</t>
        </r>
      </text>
    </comment>
    <comment ref="H7" authorId="0">
      <text>
        <r>
          <rPr>
            <sz val="8"/>
            <rFont val="Tahoma"/>
            <family val="2"/>
          </rPr>
          <t>Test de calcul:
Cet algorithme fonctionne correctement lorsqu'il donne un Niveau II - Objectif de Qualité de l'Eaux de 4.27 mg/L (arrondi à deux chiffres significatifs) à un pH de 8.00
et une température de 20 C.</t>
        </r>
      </text>
    </comment>
    <comment ref="H15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3.95 mg/L (arrondi à deux chiffres significatifs) à un pH de 8.00 et une température de 0 C.
</t>
        </r>
      </text>
    </comment>
    <comment ref="H19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4.27 mg/L (arrondi à deux chiffres significatifs) à un pH de 8.00 et une température de 20 C.
</t>
        </r>
      </text>
    </comment>
    <comment ref="H23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8.41 mg/L (arrondi à deux chiffres significatifs) à un pH de 8.00.
</t>
        </r>
      </text>
    </comment>
    <comment ref="H27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2.43 mg/L (arrondi à deux chiffres significatifs) à un pH de 8.00 et une température de 0 C.
</t>
        </r>
      </text>
    </comment>
    <comment ref="H31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4.27 mg/L (arrondi à deux chiffres significatifs) à un pH de 8.00 et une température de 20 C.
</t>
        </r>
      </text>
    </comment>
    <comment ref="H35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5.62 mg/L (arrondi à deux chiffres significatifs) à un pH de 8.00.
</t>
        </r>
      </text>
    </comment>
    <comment ref="H39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3.95 mg/L (arrondi à deux chiffres significatifs) à un pH de 8.00 et une tempéerature de 0 C.
</t>
        </r>
      </text>
    </comment>
    <comment ref="H43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4.27 mg/L (arrondi à deux chiffres significatifs) à un pH de 8.00 et une température de 20 C.
</t>
        </r>
      </text>
    </comment>
    <comment ref="H47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5.62 mg/L (arrondi à deux chiffres significatifs) à un pH de 8.00.
</t>
        </r>
      </text>
    </comment>
  </commentList>
</comments>
</file>

<file path=xl/comments2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2"/>
          </rPr>
          <t xml:space="preserve">Test de calcul:
Les algorithmes de cadmium fonctionne correctement lorsque le Niveau II - Objectif de Qualité de l'Eau de 4 jours est de 0.25 µg/L et le Niveau II - Objectif de Qualité de l'Eau de 1 heure est de 2.01 µg/L à une dureté de 100 mg/L (arrondi à deux chiffre significatifs).
</t>
        </r>
      </text>
    </comment>
  </commentList>
</comments>
</file>

<file path=xl/comments3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2"/>
          </rPr>
          <t xml:space="preserve">Test de calcul:
Les algorithmes de chrome III fonctionne correctement lorsque le Niveau II - Objectif de Qualité de l'Eau de 4 jours est de 74 µg/L et le Niveau II - Objectif de Qualité de l'Eau de 1 heure est de 570 µg/L à une dureté de 100 mg/L (arrondi à deux chiffre significatifs).
</t>
        </r>
      </text>
    </comment>
  </commentList>
</comments>
</file>

<file path=xl/comments4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2"/>
          </rPr>
          <t>Test de calcul:
Les algorithmes de cuivre fonctionne correctement lorsque le Niveau II - Objectif de Qualité de l'Eau de 4 jours est de 9.0 µg/L et le Niveau II - Objectif de Qualité de l'Eau de 1 heure est de 13 µg/L à une dureté de 100 mg/L (arrondi à deux chiffre significatifs).</t>
        </r>
      </text>
    </comment>
  </commentList>
</comments>
</file>

<file path=xl/comments5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2"/>
          </rPr>
          <t xml:space="preserve">Test de calcul:
Les algorithmes de plomb fonctionne correctement lorsque le Niveau II - Objectif de Qualité de l'Eau de 4 jours est de 2.5 µg/L et le Niveau II - Objectif de Qualité de l'Eau de 1 heure est de 65 µg/L à une dureté de 100 mg/L (arrondi à deux chiffres significatifs).
</t>
        </r>
      </text>
    </comment>
  </commentList>
</comments>
</file>

<file path=xl/comments6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2"/>
          </rPr>
          <t xml:space="preserve">Test de calcul:
Les algorithmes de nickel functionne correctement lorsque le Niveau II - Objectif de Qualité de l'Eau de 4 jours est de 52 µg/L et le Niveau II - Objectif de Qualité de l'Eau de 1 heure est de 470 µg/L à une dureté de 100 mg/L (arrondi à deux chiffres significatifs).
</t>
        </r>
      </text>
    </comment>
  </commentList>
</comments>
</file>

<file path=xl/comments7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2"/>
          </rPr>
          <t xml:space="preserve">Test de calcul:
Les algorithmes de nickel functionne correctement lorsque le Niveau II - Objectif de Qualité de l'Eau de 4 jours est de 120 µg/L et le Niveau II - Objectif de Qualité de l'Eau de 1 heure est de 120 µg/L à une dureté de 100 mg/L (arrondi à deux chiffres significatifs).
</t>
        </r>
      </text>
    </comment>
  </commentList>
</comments>
</file>

<file path=xl/comments8.xml><?xml version="1.0" encoding="utf-8"?>
<comments xmlns="http://schemas.openxmlformats.org/spreadsheetml/2006/main">
  <authors>
    <author>Dwight Williamson</author>
  </authors>
  <commentList>
    <comment ref="D3" authorId="0">
      <text>
        <r>
          <rPr>
            <sz val="8"/>
            <rFont val="Tahoma"/>
            <family val="2"/>
          </rPr>
          <t xml:space="preserve">Calcul de test:
L'algorithme du Rapport d'Adsorption du Sodium fonctionne correctement lorsqu'il donne une valeur de 1.4 à des concentrations de sodium, de calcium, et de magnésium de 100, 200, et 100 mg/L, respectivement (arrondi à deux chiffres significatifs). Cette formule a été corrigée le 23 novembre 2004.
</t>
        </r>
      </text>
    </comment>
  </commentList>
</comments>
</file>

<file path=xl/sharedStrings.xml><?xml version="1.0" encoding="utf-8"?>
<sst xmlns="http://schemas.openxmlformats.org/spreadsheetml/2006/main" count="527" uniqueCount="69">
  <si>
    <t>pH</t>
  </si>
  <si>
    <t xml:space="preserve"> </t>
  </si>
  <si>
    <t>Sodium (mg/L)</t>
  </si>
  <si>
    <t>Calcium (mg/L)</t>
  </si>
  <si>
    <t>mg/L</t>
  </si>
  <si>
    <r>
      <t>m</t>
    </r>
    <r>
      <rPr>
        <sz val="8"/>
        <rFont val="Arial"/>
        <family val="2"/>
      </rPr>
      <t>g/L</t>
    </r>
  </si>
  <si>
    <t>Intermediate Calculation</t>
  </si>
  <si>
    <t>30 Jours</t>
  </si>
  <si>
    <t>4 Jours</t>
  </si>
  <si>
    <t>1 Heure</t>
  </si>
  <si>
    <t>Durée Moyenne</t>
  </si>
  <si>
    <t>Température</t>
  </si>
  <si>
    <t>Numéro d'Équation</t>
  </si>
  <si>
    <t>Facteur de Conversion (Total à Dissous)</t>
  </si>
  <si>
    <t xml:space="preserve">Durée Moyenne </t>
  </si>
  <si>
    <t>Magnésium (mg/L)</t>
  </si>
  <si>
    <t>Équation 1</t>
  </si>
  <si>
    <t>Équation 2</t>
  </si>
  <si>
    <t>Équation 3</t>
  </si>
  <si>
    <t>Équation 4</t>
  </si>
  <si>
    <t>Équation 5</t>
  </si>
  <si>
    <t>Équation 6</t>
  </si>
  <si>
    <t>Équation 7</t>
  </si>
  <si>
    <t>Équation 8</t>
  </si>
  <si>
    <t>Équation 9</t>
  </si>
  <si>
    <t>Équation 10</t>
  </si>
  <si>
    <t>Équation 11</t>
  </si>
  <si>
    <t>Équation 12</t>
  </si>
  <si>
    <t>Équation 13</t>
  </si>
  <si>
    <t>Équation 14</t>
  </si>
  <si>
    <t>Équation 15</t>
  </si>
  <si>
    <t>Équation 16</t>
  </si>
  <si>
    <t>Équation 17</t>
  </si>
  <si>
    <t>Équation 18</t>
  </si>
  <si>
    <t>Équation 19</t>
  </si>
  <si>
    <t>Équation 20</t>
  </si>
  <si>
    <t>Équation 21</t>
  </si>
  <si>
    <t>Équation 22</t>
  </si>
  <si>
    <t>Équation 23</t>
  </si>
  <si>
    <t>Équation 24</t>
  </si>
  <si>
    <t>Cadmium - Chronique</t>
  </si>
  <si>
    <t>Cadmium - Aigu</t>
  </si>
  <si>
    <t>Chrome III - Chronique</t>
  </si>
  <si>
    <t>Chrome III - Aigu</t>
  </si>
  <si>
    <t>Cuivre - Chronique</t>
  </si>
  <si>
    <t>Cuivre - Aigu</t>
  </si>
  <si>
    <t>Plomb - Chronique</t>
  </si>
  <si>
    <t>Plomb - Aigu</t>
  </si>
  <si>
    <t>Nickel - Chronique</t>
  </si>
  <si>
    <t>Nickel - Aigu</t>
  </si>
  <si>
    <t>Zinc - Chronique</t>
  </si>
  <si>
    <t>Zinc - Aigu</t>
  </si>
  <si>
    <t>La Vie Aquatique</t>
  </si>
  <si>
    <t>L'Eau Fraîche</t>
  </si>
  <si>
    <t>Température de l'Eau &gt;5C ou les Premiers Stades de la Vie sont Présents</t>
  </si>
  <si>
    <t>Toutes les Périodes</t>
  </si>
  <si>
    <t>Les Premiers Stades de la Vie sont Absents</t>
  </si>
  <si>
    <t>Les Premiers Stades de la Vie sont Présents</t>
  </si>
  <si>
    <t>Période d'Application</t>
  </si>
  <si>
    <t>Ammoniaque - Chronique</t>
  </si>
  <si>
    <t>Ammoniaque - Aigu</t>
  </si>
  <si>
    <t>Niveau II - 
Objectif de Qualité de l'Eau</t>
  </si>
  <si>
    <t>Objectif de Qualité de l'Eau (Total)</t>
  </si>
  <si>
    <r>
      <t>Niveau II - Objectif de Qualité de l'Eau</t>
    </r>
    <r>
      <rPr>
        <b/>
        <u val="single"/>
        <sz val="8"/>
        <rFont val="Arial"/>
        <family val="2"/>
      </rPr>
      <t xml:space="preserve"> (Dissous)</t>
    </r>
  </si>
  <si>
    <t>Niveau II - Objectif de Qualité de l'Eau (Dissous)</t>
  </si>
  <si>
    <t>Niveau II - Objectif de Qualité d'Eau (Dissous)</t>
  </si>
  <si>
    <t>Dureté</t>
  </si>
  <si>
    <t>Rapport d'Adsorption du Sodium</t>
  </si>
  <si>
    <r>
      <t>Dureté (CaC0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</si>
</sst>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Helv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Helv"/>
      <family val="0"/>
    </font>
    <font>
      <b/>
      <u val="single"/>
      <sz val="8"/>
      <name val="Helv"/>
      <family val="0"/>
    </font>
    <font>
      <b/>
      <i/>
      <u val="single"/>
      <sz val="8"/>
      <name val="Arial"/>
      <family val="2"/>
    </font>
    <font>
      <sz val="8"/>
      <name val="Tahoma"/>
      <family val="2"/>
    </font>
    <font>
      <vertAlign val="subscript"/>
      <sz val="8"/>
      <name val="Arial"/>
      <family val="2"/>
    </font>
    <font>
      <sz val="8"/>
      <name val="Symbol"/>
      <family val="1"/>
    </font>
    <font>
      <b/>
      <sz val="8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64" fontId="5" fillId="0" borderId="0" xfId="0" applyNumberFormat="1" applyFont="1" applyAlignment="1">
      <alignment horizontal="center" wrapText="1"/>
    </xf>
    <xf numFmtId="2" fontId="2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="110" zoomScaleNormal="110" zoomScalePageLayoutView="0" workbookViewId="0" topLeftCell="D33">
      <selection activeCell="H45" sqref="H45"/>
    </sheetView>
  </sheetViews>
  <sheetFormatPr defaultColWidth="9.140625" defaultRowHeight="12.75"/>
  <cols>
    <col min="1" max="1" width="16.28125" style="15" bestFit="1" customWidth="1"/>
    <col min="2" max="2" width="15.28125" style="4" bestFit="1" customWidth="1"/>
    <col min="3" max="3" width="45.8515625" style="4" bestFit="1" customWidth="1"/>
    <col min="4" max="4" width="18.421875" style="4" bestFit="1" customWidth="1"/>
    <col min="5" max="5" width="4.57421875" style="16" bestFit="1" customWidth="1"/>
    <col min="6" max="6" width="12.28125" style="7" customWidth="1"/>
    <col min="7" max="7" width="12.28125" style="16" hidden="1" customWidth="1"/>
    <col min="8" max="8" width="29.28125" style="19" bestFit="1" customWidth="1"/>
    <col min="9" max="9" width="14.28125" style="4" bestFit="1" customWidth="1"/>
    <col min="10" max="16384" width="9.140625" style="4" customWidth="1"/>
  </cols>
  <sheetData>
    <row r="1" spans="1:8" s="5" customFormat="1" ht="22.5">
      <c r="A1" s="5" t="s">
        <v>12</v>
      </c>
      <c r="B1" s="5" t="s">
        <v>52</v>
      </c>
      <c r="C1" s="5" t="s">
        <v>58</v>
      </c>
      <c r="D1" s="5" t="s">
        <v>10</v>
      </c>
      <c r="E1" s="14" t="s">
        <v>0</v>
      </c>
      <c r="F1" s="6" t="s">
        <v>11</v>
      </c>
      <c r="G1" s="14" t="s">
        <v>6</v>
      </c>
      <c r="H1" s="25" t="s">
        <v>61</v>
      </c>
    </row>
    <row r="2" ht="10.5"/>
    <row r="3" spans="1:9" ht="10.5">
      <c r="A3" s="15">
        <v>1</v>
      </c>
      <c r="B3" s="4" t="s">
        <v>53</v>
      </c>
      <c r="C3" s="4" t="s">
        <v>54</v>
      </c>
      <c r="D3" s="4" t="s">
        <v>7</v>
      </c>
      <c r="E3" s="16">
        <v>8</v>
      </c>
      <c r="F3" s="7">
        <v>0</v>
      </c>
      <c r="G3" s="16">
        <f>1.45*10^(0.028*(IF(F3&gt;25,25-F3,25-F3)))</f>
        <v>7.26721488759545</v>
      </c>
      <c r="H3" s="19">
        <f>((0.0577/(1+(10^(7.688-(IF(E3&lt;6.5,6.5,IF(E3&gt;9,9,E3))))))+(2.487/(1+(10^((IF(E3&lt;6.5,6.5,IF(E3&gt;9,9,E3))-7.688))))))*(IF(G3&lt;2.85,G3,2.85)))</f>
        <v>2.433582002302824</v>
      </c>
      <c r="I3" s="4" t="s">
        <v>1</v>
      </c>
    </row>
    <row r="4" ht="10.5"/>
    <row r="5" spans="1:8" s="17" customFormat="1" ht="22.5">
      <c r="A5" s="5" t="s">
        <v>12</v>
      </c>
      <c r="B5" s="5" t="s">
        <v>52</v>
      </c>
      <c r="C5" s="5" t="s">
        <v>58</v>
      </c>
      <c r="D5" s="5" t="s">
        <v>10</v>
      </c>
      <c r="E5" s="14" t="s">
        <v>0</v>
      </c>
      <c r="F5" s="6" t="s">
        <v>11</v>
      </c>
      <c r="G5" s="14"/>
      <c r="H5" s="25" t="s">
        <v>61</v>
      </c>
    </row>
    <row r="6" ht="10.5"/>
    <row r="7" spans="1:8" ht="10.5">
      <c r="A7" s="15">
        <v>2</v>
      </c>
      <c r="B7" s="4" t="s">
        <v>53</v>
      </c>
      <c r="C7" s="4" t="s">
        <v>54</v>
      </c>
      <c r="D7" s="4" t="s">
        <v>8</v>
      </c>
      <c r="E7" s="16">
        <v>8</v>
      </c>
      <c r="F7" s="7">
        <v>20</v>
      </c>
      <c r="G7" s="16">
        <f>1.45*10^(0.028*(IF(F7&gt;25,25-F7,25-F7)))</f>
        <v>2.001557183674183</v>
      </c>
      <c r="H7" s="19">
        <f>IF(2.5*((0.0577/(1+(10^(7.688-(IF(E7&lt;6.5,6.5,IF(E7&gt;9,9,E7))))))+(2.487/(1+(10^((IF(E7&lt;6.5,6.5,IF(E7&gt;9,9,E7))-7.688))))))*(IF(G7&lt;2.85,G7,2.85)))&lt;((0.411/(1+(10^(7.204-E7))))+(58.4/(1+(10^(E7-7.204))))),((2.5*((0.0577/(1+(10^(7.688-(IF(E7&lt;6.5,6.5,IF(E7&gt;9,9,E7))))))+(2.487/(1+(10^((IF(E7&lt;6.5,6.5,IF(E7&gt;9,9,E7))-7.688))))))*(IF(G7&lt;2.85,G7,2.85))))),(((0.411/(1+(10^(7.204-E7))))+(58.4/(1+(10^(E7-7.204)))))))</f>
        <v>4.272766262078438</v>
      </c>
    </row>
    <row r="8" ht="10.5"/>
    <row r="9" spans="1:8" s="5" customFormat="1" ht="22.5">
      <c r="A9" s="5" t="s">
        <v>12</v>
      </c>
      <c r="B9" s="5" t="s">
        <v>52</v>
      </c>
      <c r="C9" s="5" t="s">
        <v>58</v>
      </c>
      <c r="D9" s="5" t="s">
        <v>10</v>
      </c>
      <c r="E9" s="14" t="s">
        <v>0</v>
      </c>
      <c r="F9" s="6"/>
      <c r="G9" s="14"/>
      <c r="H9" s="25" t="s">
        <v>61</v>
      </c>
    </row>
    <row r="10" ht="10.5"/>
    <row r="11" spans="1:8" ht="10.5">
      <c r="A11" s="15">
        <v>3</v>
      </c>
      <c r="B11" s="4" t="s">
        <v>53</v>
      </c>
      <c r="C11" s="4" t="s">
        <v>55</v>
      </c>
      <c r="D11" s="4" t="s">
        <v>9</v>
      </c>
      <c r="E11" s="16">
        <v>8</v>
      </c>
      <c r="F11" s="7" t="s">
        <v>1</v>
      </c>
      <c r="H11" s="19">
        <f>(0.411/(1+(10^(7.204-E11))))+(58.4/(1+(10^(E11-7.204))))</f>
        <v>8.407577998275151</v>
      </c>
    </row>
    <row r="12" ht="10.5"/>
    <row r="13" spans="1:8" s="5" customFormat="1" ht="22.5">
      <c r="A13" s="5" t="s">
        <v>12</v>
      </c>
      <c r="B13" s="5" t="s">
        <v>52</v>
      </c>
      <c r="C13" s="5" t="s">
        <v>58</v>
      </c>
      <c r="D13" s="5" t="s">
        <v>10</v>
      </c>
      <c r="E13" s="14" t="s">
        <v>0</v>
      </c>
      <c r="F13" s="6" t="s">
        <v>11</v>
      </c>
      <c r="G13" s="14"/>
      <c r="H13" s="25" t="s">
        <v>61</v>
      </c>
    </row>
    <row r="14" ht="10.5"/>
    <row r="15" spans="1:8" ht="10.5">
      <c r="A15" s="15">
        <v>4</v>
      </c>
      <c r="B15" s="4" t="s">
        <v>53</v>
      </c>
      <c r="C15" s="4" t="s">
        <v>56</v>
      </c>
      <c r="D15" s="4" t="s">
        <v>7</v>
      </c>
      <c r="E15" s="16">
        <v>8</v>
      </c>
      <c r="F15" s="7">
        <v>0</v>
      </c>
      <c r="G15" s="16" t="s">
        <v>1</v>
      </c>
      <c r="H15" s="19">
        <f>((0.0577/(1+(10^(7.688-(IF(E15&lt;6.5,6.5,IF(E15&gt;9,9,E15))))))+(2.487/(1+(10^((IF(E15&lt;6.5,6.5,IF(E15&gt;9,9,E15))-7.688))))))*(1.45*10^(0.028*(25-(IF(F15&gt;7,F15,7))))))</f>
        <v>3.951564972480697</v>
      </c>
    </row>
    <row r="16" ht="10.5"/>
    <row r="17" spans="1:8" s="5" customFormat="1" ht="22.5">
      <c r="A17" s="5" t="s">
        <v>12</v>
      </c>
      <c r="B17" s="5" t="s">
        <v>52</v>
      </c>
      <c r="C17" s="5" t="s">
        <v>58</v>
      </c>
      <c r="D17" s="5" t="s">
        <v>10</v>
      </c>
      <c r="E17" s="14" t="s">
        <v>0</v>
      </c>
      <c r="F17" s="6" t="s">
        <v>11</v>
      </c>
      <c r="G17" s="14"/>
      <c r="H17" s="25" t="s">
        <v>61</v>
      </c>
    </row>
    <row r="18" ht="10.5"/>
    <row r="19" spans="1:8" ht="10.5">
      <c r="A19" s="15">
        <v>5</v>
      </c>
      <c r="B19" s="4" t="s">
        <v>53</v>
      </c>
      <c r="C19" s="4" t="s">
        <v>56</v>
      </c>
      <c r="D19" s="4" t="s">
        <v>8</v>
      </c>
      <c r="E19" s="16">
        <v>8</v>
      </c>
      <c r="F19" s="7">
        <v>20</v>
      </c>
      <c r="H19" s="19">
        <f>IF(2.5*((0.0577/(1+(10^(7.688-(IF(E19&lt;6.5,6.5,IF(E19&gt;9,9,E19))))))+(2.487/(1+(10^((IF(E19&lt;6.5,6.5,IF(E19&gt;9,9,E19))-7.688))))))*(1.45*10^(0.028*(25-(IF(F19&gt;7,F19,7))))))&lt;(0.411/(1+(10^(7.204-E19))))+(58.4/(1+(10^(E19-7.204)))),(2.5*((0.0577/(1+(10^(7.688-(IF(E19&lt;6.5,6.5,IF(E19&gt;9,9,E19))))))+(2.487/(1+(10^((IF(E19&lt;6.5,6.5,IF(E19&gt;9,9,E19))-7.688))))))*(1.45*10^(0.028*(25-(IF(F19&gt;7,F19,7))))))),((0.411/(1+(10^(7.204-E19))))+(58.4/(1+(10^(E19-7.204))))))</f>
        <v>4.272766262078438</v>
      </c>
    </row>
    <row r="20" ht="10.5"/>
    <row r="21" spans="1:8" s="5" customFormat="1" ht="22.5">
      <c r="A21" s="5" t="s">
        <v>12</v>
      </c>
      <c r="B21" s="5" t="s">
        <v>52</v>
      </c>
      <c r="C21" s="5" t="s">
        <v>58</v>
      </c>
      <c r="D21" s="5" t="s">
        <v>10</v>
      </c>
      <c r="E21" s="14" t="s">
        <v>0</v>
      </c>
      <c r="F21" s="6"/>
      <c r="G21" s="14"/>
      <c r="H21" s="25" t="s">
        <v>61</v>
      </c>
    </row>
    <row r="22" ht="10.5"/>
    <row r="23" spans="1:8" ht="10.5">
      <c r="A23" s="15">
        <v>6</v>
      </c>
      <c r="B23" s="4" t="s">
        <v>53</v>
      </c>
      <c r="C23" s="4" t="s">
        <v>55</v>
      </c>
      <c r="D23" s="4" t="s">
        <v>9</v>
      </c>
      <c r="E23" s="16">
        <v>9</v>
      </c>
      <c r="F23" s="7" t="s">
        <v>1</v>
      </c>
      <c r="H23" s="19">
        <f>(0.411/(1+(10^(7.204-E23))))+(58.4/(1+(10^(E23-7.204))))</f>
        <v>1.3239643112739894</v>
      </c>
    </row>
    <row r="24" ht="10.5"/>
    <row r="25" spans="1:8" s="5" customFormat="1" ht="22.5">
      <c r="A25" s="5" t="s">
        <v>12</v>
      </c>
      <c r="B25" s="5" t="s">
        <v>52</v>
      </c>
      <c r="C25" s="5" t="s">
        <v>58</v>
      </c>
      <c r="D25" s="5" t="s">
        <v>10</v>
      </c>
      <c r="E25" s="14" t="s">
        <v>0</v>
      </c>
      <c r="F25" s="6" t="s">
        <v>11</v>
      </c>
      <c r="G25" s="14"/>
      <c r="H25" s="25" t="s">
        <v>61</v>
      </c>
    </row>
    <row r="26" ht="10.5"/>
    <row r="27" spans="1:8" ht="10.5">
      <c r="A27" s="15">
        <v>7</v>
      </c>
      <c r="B27" s="4" t="s">
        <v>53</v>
      </c>
      <c r="C27" s="4" t="s">
        <v>57</v>
      </c>
      <c r="D27" s="4" t="s">
        <v>7</v>
      </c>
      <c r="E27" s="16">
        <v>8</v>
      </c>
      <c r="F27" s="7">
        <v>0</v>
      </c>
      <c r="G27" s="16">
        <f>1.45*10^(0.028*(IF(F27&gt;25,25-F27,25-F27)))</f>
        <v>7.26721488759545</v>
      </c>
      <c r="H27" s="19">
        <f>((0.0577/(1+(10^(7.688-(IF(E27&lt;6.5,6.5,IF(E27&gt;9,9,E27))))))+(2.487/(1+(10^((IF(E27&lt;6.5,6.5,IF(E27&gt;9,9,E27))-7.688))))))*(IF(G27&lt;2.85,G27,2.85)))</f>
        <v>2.433582002302824</v>
      </c>
    </row>
    <row r="28" spans="5:8" s="5" customFormat="1" ht="11.25">
      <c r="E28" s="14"/>
      <c r="F28" s="6"/>
      <c r="G28" s="14"/>
      <c r="H28" s="18"/>
    </row>
    <row r="29" spans="1:8" s="5" customFormat="1" ht="22.5">
      <c r="A29" s="5" t="s">
        <v>12</v>
      </c>
      <c r="B29" s="5" t="s">
        <v>52</v>
      </c>
      <c r="C29" s="5" t="s">
        <v>58</v>
      </c>
      <c r="D29" s="5" t="s">
        <v>10</v>
      </c>
      <c r="E29" s="14" t="s">
        <v>0</v>
      </c>
      <c r="F29" s="6" t="s">
        <v>11</v>
      </c>
      <c r="G29" s="14"/>
      <c r="H29" s="25" t="s">
        <v>61</v>
      </c>
    </row>
    <row r="30" ht="10.5"/>
    <row r="31" spans="1:8" ht="10.5">
      <c r="A31" s="15">
        <v>8</v>
      </c>
      <c r="B31" s="4" t="s">
        <v>53</v>
      </c>
      <c r="C31" s="4" t="s">
        <v>57</v>
      </c>
      <c r="D31" s="4" t="s">
        <v>8</v>
      </c>
      <c r="E31" s="16">
        <v>8</v>
      </c>
      <c r="F31" s="7">
        <v>20</v>
      </c>
      <c r="G31" s="16">
        <f>1.45*10^(0.028*(IF(F31&gt;25,25-F31,25-F31)))</f>
        <v>2.001557183674183</v>
      </c>
      <c r="H31" s="19">
        <f>IF(2.5*((0.0577/(1+(10^(7.688-(IF(E31&lt;6.5,6.5,IF(E31&gt;9,9,E31))))))+(2.487/(1+(10^((IF(E31&lt;6.5,6.5,IF(E31&gt;9,9,E31))-7.688))))))*(IF(G31&lt;2.85,G31,2.85)))&lt;((0.275/(1+(10^(7.204-E35))))+(39/(1+(10^(E31-7.204))))),(2.5*((0.0577/(1+(10^(7.688-(IF(E31&lt;6.5,6.5,IF(E31&gt;9,9,E31))))))+(2.487/(1+(10^((IF(E31&lt;6.5,6.5,IF(E31&gt;9,9,E31))-7.688))))))*(IF(G31&lt;2.85,G31,2.85)))),((0.275/(1+(10^(7.204-E31))))+(39/(1+(10^(E31-7.204))))))</f>
        <v>4.272766262078438</v>
      </c>
    </row>
    <row r="32" ht="10.5"/>
    <row r="33" spans="1:8" s="5" customFormat="1" ht="22.5">
      <c r="A33" s="5" t="s">
        <v>12</v>
      </c>
      <c r="B33" s="5" t="s">
        <v>52</v>
      </c>
      <c r="C33" s="5" t="s">
        <v>58</v>
      </c>
      <c r="D33" s="5" t="s">
        <v>10</v>
      </c>
      <c r="E33" s="14" t="s">
        <v>0</v>
      </c>
      <c r="F33" s="6"/>
      <c r="G33" s="14"/>
      <c r="H33" s="25" t="s">
        <v>61</v>
      </c>
    </row>
    <row r="34" ht="10.5"/>
    <row r="35" spans="1:8" ht="10.5">
      <c r="A35" s="15">
        <v>9</v>
      </c>
      <c r="B35" s="4" t="s">
        <v>53</v>
      </c>
      <c r="C35" s="4" t="s">
        <v>55</v>
      </c>
      <c r="D35" s="4" t="s">
        <v>9</v>
      </c>
      <c r="E35" s="16">
        <v>7.9</v>
      </c>
      <c r="H35" s="19">
        <f>(0.275/(1+(10^(7.204-E35))))+(39/(1+(10^(E35-7.204))))</f>
        <v>6.766032252285474</v>
      </c>
    </row>
    <row r="36" ht="10.5"/>
    <row r="37" spans="1:8" s="5" customFormat="1" ht="22.5">
      <c r="A37" s="5" t="s">
        <v>12</v>
      </c>
      <c r="B37" s="5" t="s">
        <v>52</v>
      </c>
      <c r="C37" s="5" t="s">
        <v>58</v>
      </c>
      <c r="D37" s="5" t="s">
        <v>10</v>
      </c>
      <c r="E37" s="14" t="s">
        <v>0</v>
      </c>
      <c r="F37" s="6" t="s">
        <v>11</v>
      </c>
      <c r="G37" s="14"/>
      <c r="H37" s="25" t="s">
        <v>61</v>
      </c>
    </row>
    <row r="38" ht="10.5"/>
    <row r="39" spans="1:8" ht="10.5">
      <c r="A39" s="15">
        <v>10</v>
      </c>
      <c r="B39" s="4" t="s">
        <v>53</v>
      </c>
      <c r="C39" s="4" t="s">
        <v>56</v>
      </c>
      <c r="D39" s="4" t="s">
        <v>7</v>
      </c>
      <c r="E39" s="16">
        <v>8</v>
      </c>
      <c r="F39" s="7">
        <v>0</v>
      </c>
      <c r="H39" s="19">
        <f>((0.0577/(1+(10^(7.688-(IF(E39&lt;6.5,6.5,IF(E39&gt;9,9,E39))))))+(2.487/(1+(10^((IF(E39&lt;6.5,6.5,IF(E39&gt;9,9,E39))-7.688))))))*(1.45*10^(0.028*(25-(IF(F39&gt;7,F39,7))))))</f>
        <v>3.951564972480697</v>
      </c>
    </row>
    <row r="40" spans="5:8" s="5" customFormat="1" ht="11.25">
      <c r="E40" s="14"/>
      <c r="F40" s="6"/>
      <c r="G40" s="14"/>
      <c r="H40" s="18"/>
    </row>
    <row r="41" spans="1:8" s="5" customFormat="1" ht="22.5">
      <c r="A41" s="5" t="s">
        <v>12</v>
      </c>
      <c r="B41" s="5" t="s">
        <v>52</v>
      </c>
      <c r="C41" s="5" t="s">
        <v>58</v>
      </c>
      <c r="D41" s="5" t="s">
        <v>10</v>
      </c>
      <c r="E41" s="14" t="s">
        <v>0</v>
      </c>
      <c r="F41" s="6" t="s">
        <v>11</v>
      </c>
      <c r="G41" s="14"/>
      <c r="H41" s="25" t="s">
        <v>61</v>
      </c>
    </row>
    <row r="42" ht="10.5"/>
    <row r="43" spans="1:8" ht="10.5">
      <c r="A43" s="15">
        <v>11</v>
      </c>
      <c r="B43" s="4" t="s">
        <v>53</v>
      </c>
      <c r="C43" s="4" t="s">
        <v>56</v>
      </c>
      <c r="D43" s="4" t="s">
        <v>8</v>
      </c>
      <c r="E43" s="16">
        <v>8</v>
      </c>
      <c r="F43" s="7">
        <v>20</v>
      </c>
      <c r="H43" s="19">
        <f>IF(2.5*((0.0577/(1+(10^(7.688-(IF(E43&lt;6.5,6.5,IF(E43&gt;9,9,E43))))))+(2.487/(1+(10^((IF(E43&lt;6.5,6.5,IF(E43&gt;9,9,E43))-7.688))))))*(1.45*10^(0.028*(25-(IF(F43&gt;7,F43,7))))))&lt;((0.275/(1+(10^(7.204-E43))))+(39/(1+(10^(E43-7.204))))),(2.5*((0.0577/(1+(10^(7.688-(IF(E43&lt;6.5,6.5,IF(E43&gt;9,9,E43))))))+(2.487/(1+(10^((IF(E43&lt;6.5,6.5,IF(E43&gt;9,9,E43))-7.688))))))*(1.45*10^(0.028*(25-(IF(F43&gt;7,F43,7))))))),((0.275/(1+(10^(7.204-E43))))+(39/(1+(10^(E43-7.204))))))</f>
        <v>4.272766262078438</v>
      </c>
    </row>
    <row r="44" ht="10.5"/>
    <row r="45" spans="1:8" s="5" customFormat="1" ht="22.5">
      <c r="A45" s="5" t="s">
        <v>12</v>
      </c>
      <c r="B45" s="5" t="s">
        <v>52</v>
      </c>
      <c r="C45" s="5" t="s">
        <v>58</v>
      </c>
      <c r="D45" s="5" t="s">
        <v>10</v>
      </c>
      <c r="E45" s="14" t="s">
        <v>0</v>
      </c>
      <c r="F45" s="6"/>
      <c r="G45" s="14"/>
      <c r="H45" s="25" t="s">
        <v>61</v>
      </c>
    </row>
    <row r="46" ht="10.5"/>
    <row r="47" spans="1:8" ht="10.5">
      <c r="A47" s="15">
        <v>12</v>
      </c>
      <c r="B47" s="4" t="s">
        <v>53</v>
      </c>
      <c r="C47" s="4" t="s">
        <v>55</v>
      </c>
      <c r="D47" s="4" t="s">
        <v>9</v>
      </c>
      <c r="E47" s="16">
        <v>9</v>
      </c>
      <c r="H47" s="19">
        <f>(0.275/(1+(10^(7.204-E47))))+(39/(1+(10^(E47-7.204))))</f>
        <v>0.8846767137575271</v>
      </c>
    </row>
    <row r="48" ht="10.5"/>
    <row r="49" ht="10.5"/>
    <row r="50" ht="10.5"/>
    <row r="51" ht="10.5"/>
    <row r="53" ht="10.5"/>
    <row r="54" ht="10.5"/>
    <row r="55" ht="10.5"/>
    <row r="56" ht="10.5"/>
  </sheetData>
  <sheetProtection/>
  <printOptions/>
  <pageMargins left="0.75" right="0.75" top="1" bottom="1" header="0.5" footer="0.5"/>
  <pageSetup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110" zoomScaleNormal="110" zoomScalePageLayoutView="0" workbookViewId="0" topLeftCell="A1">
      <selection activeCell="D95" sqref="D95:E95"/>
    </sheetView>
  </sheetViews>
  <sheetFormatPr defaultColWidth="9.140625" defaultRowHeight="12.75"/>
  <cols>
    <col min="1" max="1" width="13.57421875" style="0" bestFit="1" customWidth="1"/>
    <col min="2" max="2" width="17.140625" style="0" bestFit="1" customWidth="1"/>
    <col min="3" max="3" width="12.7109375" style="0" bestFit="1" customWidth="1"/>
    <col min="4" max="4" width="17.421875" style="0" bestFit="1" customWidth="1"/>
    <col min="5" max="5" width="14.57421875" style="0" bestFit="1" customWidth="1"/>
    <col min="6" max="6" width="14.421875" style="0" bestFit="1" customWidth="1"/>
    <col min="7" max="7" width="11.57421875" style="0" bestFit="1" customWidth="1"/>
    <col min="8" max="8" width="14.57421875" style="0" bestFit="1" customWidth="1"/>
    <col min="9" max="9" width="10.00390625" style="0" bestFit="1" customWidth="1"/>
    <col min="10" max="10" width="14.28125" style="0" bestFit="1" customWidth="1"/>
    <col min="11" max="11" width="10.57421875" style="0" bestFit="1" customWidth="1"/>
    <col min="12" max="12" width="12.8515625" style="0" bestFit="1" customWidth="1"/>
    <col min="13" max="13" width="9.57421875" style="0" bestFit="1" customWidth="1"/>
  </cols>
  <sheetData>
    <row r="1" spans="1:13" s="11" customFormat="1" ht="11.25">
      <c r="A1" s="12" t="s">
        <v>1</v>
      </c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</row>
    <row r="2" spans="1:13" s="11" customFormat="1" ht="11.25">
      <c r="A2" s="12" t="s">
        <v>68</v>
      </c>
      <c r="B2" s="11" t="s">
        <v>40</v>
      </c>
      <c r="C2" s="11" t="s">
        <v>41</v>
      </c>
      <c r="D2" s="11" t="s">
        <v>42</v>
      </c>
      <c r="E2" s="11" t="s">
        <v>43</v>
      </c>
      <c r="F2" s="11" t="s">
        <v>44</v>
      </c>
      <c r="G2" s="11" t="s">
        <v>45</v>
      </c>
      <c r="H2" s="11" t="s">
        <v>46</v>
      </c>
      <c r="I2" s="11" t="s">
        <v>47</v>
      </c>
      <c r="J2" s="11" t="s">
        <v>48</v>
      </c>
      <c r="K2" s="11" t="s">
        <v>49</v>
      </c>
      <c r="L2" s="11" t="s">
        <v>50</v>
      </c>
      <c r="M2" s="11" t="s">
        <v>51</v>
      </c>
    </row>
    <row r="3" spans="1:13" s="11" customFormat="1" ht="11.25">
      <c r="A3" s="12" t="s">
        <v>4</v>
      </c>
      <c r="B3" s="13" t="s">
        <v>5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</row>
    <row r="4" s="11" customFormat="1" ht="11.25">
      <c r="A4" s="12"/>
    </row>
    <row r="5" spans="1:15" s="11" customFormat="1" ht="11.25">
      <c r="A5" s="12">
        <v>5</v>
      </c>
      <c r="B5" s="26">
        <v>0.03</v>
      </c>
      <c r="C5" s="26">
        <v>0.11</v>
      </c>
      <c r="D5" s="12">
        <v>6.373232263225884</v>
      </c>
      <c r="E5" s="12">
        <v>48.99491831562965</v>
      </c>
      <c r="F5" s="12">
        <v>0.6924236509425167</v>
      </c>
      <c r="G5" s="12">
        <v>0.798987807186055</v>
      </c>
      <c r="H5" s="12">
        <v>0.0861906770498504</v>
      </c>
      <c r="I5" s="12">
        <v>2.211800164348032</v>
      </c>
      <c r="J5" s="12">
        <v>4.1246450388615505</v>
      </c>
      <c r="K5" s="12">
        <v>37.135837408419675</v>
      </c>
      <c r="L5" s="12">
        <v>9.333198909277</v>
      </c>
      <c r="M5" s="12">
        <v>9.257473157477591</v>
      </c>
      <c r="N5" s="12"/>
      <c r="O5" s="12"/>
    </row>
    <row r="6" spans="1:15" s="11" customFormat="1" ht="11.25">
      <c r="A6" s="12">
        <f>A5+5</f>
        <v>10</v>
      </c>
      <c r="B6" s="26">
        <v>0.05</v>
      </c>
      <c r="C6" s="26">
        <v>0.21</v>
      </c>
      <c r="D6" s="12">
        <v>11.243546295575225</v>
      </c>
      <c r="E6" s="12">
        <v>86.43598876951583</v>
      </c>
      <c r="F6" s="12">
        <v>1.2519933578637126</v>
      </c>
      <c r="G6" s="12">
        <v>1.5352199798175206</v>
      </c>
      <c r="H6" s="12">
        <v>0.1911532645958077</v>
      </c>
      <c r="I6" s="12">
        <v>4.905319653123714</v>
      </c>
      <c r="J6" s="12">
        <v>7.414091748255139</v>
      </c>
      <c r="K6" s="12">
        <v>66.75204850362172</v>
      </c>
      <c r="L6" s="12">
        <v>16.791644725272388</v>
      </c>
      <c r="M6" s="12">
        <v>16.655404200118046</v>
      </c>
      <c r="N6" s="12"/>
      <c r="O6" s="12"/>
    </row>
    <row r="7" spans="1:15" s="11" customFormat="1" ht="11.25">
      <c r="A7" s="12">
        <f aca="true" t="shared" si="0" ref="A7:A70">A6+5</f>
        <v>15</v>
      </c>
      <c r="B7" s="26">
        <v>0.07</v>
      </c>
      <c r="C7" s="26">
        <v>0.32</v>
      </c>
      <c r="D7" s="12">
        <v>15.671914498908533</v>
      </c>
      <c r="E7" s="12">
        <v>120.47955244846227</v>
      </c>
      <c r="F7" s="12">
        <v>1.770402465402122</v>
      </c>
      <c r="G7" s="12">
        <v>2.2494886077941216</v>
      </c>
      <c r="H7" s="12">
        <v>0.30349385839922627</v>
      </c>
      <c r="I7" s="12">
        <v>7.788171399300919</v>
      </c>
      <c r="J7" s="12">
        <v>10.447951819975032</v>
      </c>
      <c r="K7" s="12">
        <v>94.06711035301257</v>
      </c>
      <c r="L7" s="12">
        <v>23.675292907544897</v>
      </c>
      <c r="M7" s="12">
        <v>23.48320128152019</v>
      </c>
      <c r="N7" s="12"/>
      <c r="O7" s="12"/>
    </row>
    <row r="8" spans="1:15" s="11" customFormat="1" ht="11.25">
      <c r="A8" s="12">
        <f t="shared" si="0"/>
        <v>20</v>
      </c>
      <c r="B8" s="26">
        <v>0.08</v>
      </c>
      <c r="C8" s="26">
        <v>0.42</v>
      </c>
      <c r="D8" s="12">
        <v>19.835670203043215</v>
      </c>
      <c r="E8" s="12">
        <v>152.48887867174</v>
      </c>
      <c r="F8" s="12">
        <v>2.2637692487846324</v>
      </c>
      <c r="G8" s="12">
        <v>2.9498577640773336</v>
      </c>
      <c r="H8" s="12">
        <v>0.42053101168234264</v>
      </c>
      <c r="I8" s="12">
        <v>10.791544893126742</v>
      </c>
      <c r="J8" s="12">
        <v>13.326905935817672</v>
      </c>
      <c r="K8" s="12">
        <v>119.98749160883621</v>
      </c>
      <c r="L8" s="12">
        <v>30.21036359779137</v>
      </c>
      <c r="M8" s="12">
        <v>29.965249085841744</v>
      </c>
      <c r="N8" s="12"/>
      <c r="O8" s="12"/>
    </row>
    <row r="9" spans="1:15" s="11" customFormat="1" ht="11.25">
      <c r="A9" s="12">
        <f t="shared" si="0"/>
        <v>25</v>
      </c>
      <c r="B9" s="26">
        <v>0.09</v>
      </c>
      <c r="C9" s="26">
        <v>0.52</v>
      </c>
      <c r="D9" s="12">
        <v>23.813113368978</v>
      </c>
      <c r="E9" s="12">
        <v>183.0659069317138</v>
      </c>
      <c r="F9" s="12">
        <v>2.7393136541333787</v>
      </c>
      <c r="G9" s="12">
        <v>3.640069619385537</v>
      </c>
      <c r="H9" s="12">
        <v>0.5409683439217863</v>
      </c>
      <c r="I9" s="12">
        <v>13.88217279348273</v>
      </c>
      <c r="J9" s="12">
        <v>16.09589770864944</v>
      </c>
      <c r="K9" s="12">
        <v>144.91783768523806</v>
      </c>
      <c r="L9" s="12">
        <v>36.49789406342042</v>
      </c>
      <c r="M9" s="12">
        <v>36.201765105502204</v>
      </c>
      <c r="N9" s="12"/>
      <c r="O9" s="12"/>
    </row>
    <row r="10" spans="1:15" s="11" customFormat="1" ht="11.25">
      <c r="A10" s="12">
        <f t="shared" si="0"/>
        <v>30</v>
      </c>
      <c r="B10" s="26">
        <v>0.11</v>
      </c>
      <c r="C10" s="26">
        <v>0.62</v>
      </c>
      <c r="D10" s="12">
        <v>27.6481209111913</v>
      </c>
      <c r="E10" s="12">
        <v>212.54794579521786</v>
      </c>
      <c r="F10" s="12">
        <v>3.201121342998448</v>
      </c>
      <c r="G10" s="12">
        <v>4.3222935619257195</v>
      </c>
      <c r="H10" s="12">
        <v>0.6640371043192457</v>
      </c>
      <c r="I10" s="12">
        <v>17.040327640274032</v>
      </c>
      <c r="J10" s="12">
        <v>18.780300521575192</v>
      </c>
      <c r="K10" s="12">
        <v>169.08659535051106</v>
      </c>
      <c r="L10" s="12">
        <v>42.594946398828135</v>
      </c>
      <c r="M10" s="12">
        <v>42.24934845644413</v>
      </c>
      <c r="N10" s="12"/>
      <c r="O10" s="12"/>
    </row>
    <row r="11" spans="1:15" s="11" customFormat="1" ht="11.25">
      <c r="A11" s="12">
        <f t="shared" si="0"/>
        <v>35</v>
      </c>
      <c r="B11" s="26">
        <v>0.12</v>
      </c>
      <c r="C11" s="26">
        <v>0.72</v>
      </c>
      <c r="D11" s="12">
        <v>31.36859310030848</v>
      </c>
      <c r="E11" s="12">
        <v>241.14948163648387</v>
      </c>
      <c r="F11" s="12">
        <v>3.651809959574854</v>
      </c>
      <c r="G11" s="12">
        <v>4.997945605074346</v>
      </c>
      <c r="H11" s="12">
        <v>0.789228413881296</v>
      </c>
      <c r="I11" s="12">
        <v>20.252950728315657</v>
      </c>
      <c r="J11" s="12">
        <v>21.39634153275436</v>
      </c>
      <c r="K11" s="12">
        <v>192.63986423294588</v>
      </c>
      <c r="L11" s="12">
        <v>48.53802387110753</v>
      </c>
      <c r="M11" s="12">
        <v>48.144206233208074</v>
      </c>
      <c r="N11" s="12"/>
      <c r="O11" s="12"/>
    </row>
    <row r="12" spans="1:15" s="11" customFormat="1" ht="11.25">
      <c r="A12" s="12">
        <f t="shared" si="0"/>
        <v>40</v>
      </c>
      <c r="B12" s="26">
        <v>0.13</v>
      </c>
      <c r="C12" s="26">
        <v>0.83</v>
      </c>
      <c r="D12" s="12">
        <v>34.993746818006684</v>
      </c>
      <c r="E12" s="12">
        <v>269.0182463298833</v>
      </c>
      <c r="F12" s="12">
        <v>4.093193609658744</v>
      </c>
      <c r="G12" s="12">
        <v>5.668022135382597</v>
      </c>
      <c r="H12" s="12">
        <v>0.9161809594544248</v>
      </c>
      <c r="I12" s="12">
        <v>23.5107701442212</v>
      </c>
      <c r="J12" s="12">
        <v>23.95525006335819</v>
      </c>
      <c r="K12" s="12">
        <v>215.67874642527877</v>
      </c>
      <c r="L12" s="12">
        <v>54.35239273119823</v>
      </c>
      <c r="M12" s="12">
        <v>53.91139968672603</v>
      </c>
      <c r="N12" s="12"/>
      <c r="O12" s="12"/>
    </row>
    <row r="13" spans="1:15" s="11" customFormat="1" ht="11.25">
      <c r="A13" s="12">
        <f t="shared" si="0"/>
        <v>45</v>
      </c>
      <c r="B13" s="26">
        <v>0.14</v>
      </c>
      <c r="C13" s="26">
        <v>0.93</v>
      </c>
      <c r="D13" s="12">
        <v>38.53757307391486</v>
      </c>
      <c r="E13" s="12">
        <v>296.2617972882978</v>
      </c>
      <c r="F13" s="12">
        <v>4.526599987212332</v>
      </c>
      <c r="G13" s="12">
        <v>6.333261848409157</v>
      </c>
      <c r="H13" s="12">
        <v>1.0446253413593287</v>
      </c>
      <c r="I13" s="12">
        <v>26.806872631530073</v>
      </c>
      <c r="J13" s="12">
        <v>26.465234269625512</v>
      </c>
      <c r="K13" s="12">
        <v>238.27714325783924</v>
      </c>
      <c r="L13" s="12">
        <v>60.056525067830876</v>
      </c>
      <c r="M13" s="12">
        <v>59.569251030769365</v>
      </c>
      <c r="N13" s="12"/>
      <c r="O13" s="12"/>
    </row>
    <row r="14" spans="1:15" s="11" customFormat="1" ht="11.25">
      <c r="A14" s="12">
        <f t="shared" si="0"/>
        <v>50</v>
      </c>
      <c r="B14" s="26">
        <v>0.15</v>
      </c>
      <c r="C14" s="26">
        <v>1.03</v>
      </c>
      <c r="D14" s="12">
        <v>42.0106833624739</v>
      </c>
      <c r="E14" s="12">
        <v>322.9617115329092</v>
      </c>
      <c r="F14" s="12">
        <v>4.953040664356339</v>
      </c>
      <c r="G14" s="12">
        <v>6.994233901126505</v>
      </c>
      <c r="H14" s="12">
        <v>1.174353286027535</v>
      </c>
      <c r="I14" s="12">
        <v>30.135913534314916</v>
      </c>
      <c r="J14" s="12">
        <v>28.932541166110816</v>
      </c>
      <c r="K14" s="12">
        <v>260.4912991139854</v>
      </c>
      <c r="L14" s="12">
        <v>65.66448184495616</v>
      </c>
      <c r="M14" s="12">
        <v>65.13170714438856</v>
      </c>
      <c r="N14" s="12"/>
      <c r="O14" s="12"/>
    </row>
    <row r="15" spans="1:15" s="11" customFormat="1" ht="11.25">
      <c r="A15" s="12">
        <f t="shared" si="0"/>
        <v>55</v>
      </c>
      <c r="B15" s="26">
        <v>0.16</v>
      </c>
      <c r="C15" s="26">
        <v>1.13</v>
      </c>
      <c r="D15" s="12">
        <v>45.42138316422628</v>
      </c>
      <c r="E15" s="12">
        <v>349.1818383514805</v>
      </c>
      <c r="F15" s="12">
        <v>5.373310571138335</v>
      </c>
      <c r="G15" s="12">
        <v>7.65139001473854</v>
      </c>
      <c r="H15" s="12">
        <v>1.3051992152533551</v>
      </c>
      <c r="I15" s="12">
        <v>33.49364383266906</v>
      </c>
      <c r="J15" s="12">
        <v>31.362075166258936</v>
      </c>
      <c r="K15" s="12">
        <v>282.3653703995548</v>
      </c>
      <c r="L15" s="12">
        <v>71.18730368369505</v>
      </c>
      <c r="M15" s="12">
        <v>70.60971906962857</v>
      </c>
      <c r="N15" s="12"/>
      <c r="O15" s="12"/>
    </row>
    <row r="16" spans="1:15" s="11" customFormat="1" ht="11.25">
      <c r="A16" s="12">
        <f t="shared" si="0"/>
        <v>60</v>
      </c>
      <c r="B16" s="26">
        <v>0.17</v>
      </c>
      <c r="C16" s="26">
        <v>1.23</v>
      </c>
      <c r="D16" s="12">
        <v>48.77633743937864</v>
      </c>
      <c r="E16" s="12">
        <v>374.97341535271823</v>
      </c>
      <c r="F16" s="12">
        <v>5.788049922463637</v>
      </c>
      <c r="G16" s="12">
        <v>8.305097243317253</v>
      </c>
      <c r="H16" s="12">
        <v>1.4370285340880475</v>
      </c>
      <c r="I16" s="12">
        <v>36.876609590042335</v>
      </c>
      <c r="J16" s="12">
        <v>33.75778274612299</v>
      </c>
      <c r="K16" s="12">
        <v>303.93488882495285</v>
      </c>
      <c r="L16" s="12">
        <v>76.63387590617086</v>
      </c>
      <c r="M16" s="12">
        <v>76.0121000367496</v>
      </c>
      <c r="N16" s="12"/>
      <c r="O16" s="12"/>
    </row>
    <row r="17" spans="1:15" s="11" customFormat="1" ht="11.25">
      <c r="A17" s="12">
        <f t="shared" si="0"/>
        <v>65</v>
      </c>
      <c r="B17" s="26">
        <v>0.18</v>
      </c>
      <c r="C17" s="26">
        <v>1.32</v>
      </c>
      <c r="D17" s="12">
        <v>52.08100444589951</v>
      </c>
      <c r="E17" s="12">
        <v>400.3784034902276</v>
      </c>
      <c r="F17" s="12">
        <v>6.197784736289848</v>
      </c>
      <c r="G17" s="12">
        <v>8.955659610751566</v>
      </c>
      <c r="H17" s="12">
        <v>1.5697298311806345</v>
      </c>
      <c r="I17" s="12">
        <v>40.28195180064851</v>
      </c>
      <c r="J17" s="12">
        <v>36.12290390331086</v>
      </c>
      <c r="K17" s="12">
        <v>325.22902539113466</v>
      </c>
      <c r="L17" s="12">
        <v>82.01149410088323</v>
      </c>
      <c r="M17" s="12">
        <v>81.34608644083549</v>
      </c>
      <c r="N17" s="12"/>
      <c r="O17" s="12"/>
    </row>
    <row r="18" spans="1:15" s="11" customFormat="1" ht="11.25">
      <c r="A18" s="12">
        <f t="shared" si="0"/>
        <v>70</v>
      </c>
      <c r="B18" s="26">
        <v>0.19</v>
      </c>
      <c r="C18" s="26">
        <v>1.42</v>
      </c>
      <c r="D18" s="12">
        <v>55.339930224331695</v>
      </c>
      <c r="E18" s="12">
        <v>425.43175094663513</v>
      </c>
      <c r="F18" s="12">
        <v>6.602954430203066</v>
      </c>
      <c r="G18" s="12">
        <v>9.603332969466146</v>
      </c>
      <c r="H18" s="12">
        <v>1.7032094843497243</v>
      </c>
      <c r="I18" s="12">
        <v>43.70726795921352</v>
      </c>
      <c r="J18" s="12">
        <v>38.46014328656698</v>
      </c>
      <c r="K18" s="12">
        <v>346.2721311380261</v>
      </c>
      <c r="L18" s="12">
        <v>87.32624906346992</v>
      </c>
      <c r="M18" s="12">
        <v>86.61771965930383</v>
      </c>
      <c r="N18" s="12"/>
      <c r="O18" s="12"/>
    </row>
    <row r="19" spans="1:15" s="11" customFormat="1" ht="11.25">
      <c r="A19" s="12">
        <f t="shared" si="0"/>
        <v>75</v>
      </c>
      <c r="B19" s="26">
        <v>0.2</v>
      </c>
      <c r="C19" s="26">
        <v>1.52</v>
      </c>
      <c r="D19" s="12">
        <v>58.556955287008606</v>
      </c>
      <c r="E19" s="12">
        <v>450.1629820794871</v>
      </c>
      <c r="F19" s="12">
        <v>7.0039312495841335</v>
      </c>
      <c r="G19" s="12">
        <v>10.248335539967119</v>
      </c>
      <c r="H19" s="12">
        <v>1.8373878113475344</v>
      </c>
      <c r="I19" s="12">
        <v>47.15051328299783</v>
      </c>
      <c r="J19" s="12">
        <v>40.771790584343826</v>
      </c>
      <c r="K19" s="12">
        <v>367.0848210512282</v>
      </c>
      <c r="L19" s="12">
        <v>92.5832976302613</v>
      </c>
      <c r="M19" s="12">
        <v>91.83211468802794</v>
      </c>
      <c r="N19" s="12"/>
      <c r="O19" s="12"/>
    </row>
    <row r="20" spans="1:15" s="11" customFormat="1" ht="11.25">
      <c r="A20" s="12">
        <f t="shared" si="0"/>
        <v>80</v>
      </c>
      <c r="B20" s="26">
        <v>0.21</v>
      </c>
      <c r="C20" s="26">
        <v>1.62</v>
      </c>
      <c r="D20" s="12">
        <v>61.73536380811973</v>
      </c>
      <c r="E20" s="12">
        <v>474.5973443361543</v>
      </c>
      <c r="F20" s="12">
        <v>7.401034330308243</v>
      </c>
      <c r="G20" s="12">
        <v>10.8908555925698</v>
      </c>
      <c r="H20" s="12">
        <v>1.9721962502149935</v>
      </c>
      <c r="I20" s="12">
        <v>50.60992835488656</v>
      </c>
      <c r="J20" s="12">
        <v>43.05980760738472</v>
      </c>
      <c r="K20" s="12">
        <v>387.6847581015193</v>
      </c>
      <c r="L20" s="12">
        <v>97.78705860469637</v>
      </c>
      <c r="M20" s="12">
        <v>96.99365447808626</v>
      </c>
      <c r="N20" s="12"/>
      <c r="O20" s="12"/>
    </row>
    <row r="21" spans="1:15" s="11" customFormat="1" ht="11.25">
      <c r="A21" s="12">
        <f t="shared" si="0"/>
        <v>85</v>
      </c>
      <c r="B21" s="26">
        <v>0.22</v>
      </c>
      <c r="C21" s="26">
        <v>1.72</v>
      </c>
      <c r="D21" s="12">
        <v>64.87799391052071</v>
      </c>
      <c r="E21" s="12">
        <v>498.75665609571666</v>
      </c>
      <c r="F21" s="12">
        <v>7.794540121357623</v>
      </c>
      <c r="G21" s="12">
        <v>11.531057177250325</v>
      </c>
      <c r="H21" s="12">
        <v>2.107575247134721</v>
      </c>
      <c r="I21" s="12">
        <v>54.08398492208515</v>
      </c>
      <c r="J21" s="12">
        <v>45.32589279025662</v>
      </c>
      <c r="K21" s="12">
        <v>408.0872339780827</v>
      </c>
      <c r="L21" s="12">
        <v>102.94135789256875</v>
      </c>
      <c r="M21" s="12">
        <v>102.1061338934404</v>
      </c>
      <c r="N21" s="12"/>
      <c r="O21" s="12"/>
    </row>
    <row r="22" spans="1:15" s="11" customFormat="1" ht="11.25">
      <c r="A22" s="12">
        <f t="shared" si="0"/>
        <v>90</v>
      </c>
      <c r="B22" s="26">
        <v>0.23</v>
      </c>
      <c r="C22" s="26">
        <v>1.82</v>
      </c>
      <c r="D22" s="12">
        <v>67.987320888311</v>
      </c>
      <c r="E22" s="12">
        <v>522.6599464516073</v>
      </c>
      <c r="F22" s="12">
        <v>8.184690268712801</v>
      </c>
      <c r="G22" s="12">
        <v>12.16908448370059</v>
      </c>
      <c r="H22" s="12">
        <v>2.2434726434358065</v>
      </c>
      <c r="I22" s="12">
        <v>57.57134450390355</v>
      </c>
      <c r="J22" s="12">
        <v>47.57152995357567</v>
      </c>
      <c r="K22" s="12">
        <v>428.3056081144276</v>
      </c>
      <c r="L22" s="12">
        <v>108.04953823185491</v>
      </c>
      <c r="M22" s="12">
        <v>107.17286855046055</v>
      </c>
      <c r="N22" s="12"/>
      <c r="O22" s="12"/>
    </row>
    <row r="23" spans="1:15" s="11" customFormat="1" ht="11.25">
      <c r="A23" s="12">
        <f t="shared" si="0"/>
        <v>95</v>
      </c>
      <c r="B23" s="26">
        <v>0.24</v>
      </c>
      <c r="C23" s="26">
        <v>1.92</v>
      </c>
      <c r="D23" s="12">
        <v>71.0655211425402</v>
      </c>
      <c r="E23" s="12">
        <v>546.3239467243312</v>
      </c>
      <c r="F23" s="12">
        <v>8.571697685815588</v>
      </c>
      <c r="G23" s="12">
        <v>12.805065217238404</v>
      </c>
      <c r="H23" s="12">
        <v>2.3798424228879096</v>
      </c>
      <c r="I23" s="12">
        <v>61.07082624518069</v>
      </c>
      <c r="J23" s="12">
        <v>49.798025829839965</v>
      </c>
      <c r="K23" s="12">
        <v>448.3516455485452</v>
      </c>
      <c r="L23" s="12">
        <v>113.1145436442125</v>
      </c>
      <c r="M23" s="12">
        <v>112.1967785842189</v>
      </c>
      <c r="N23" s="12"/>
      <c r="O23" s="12"/>
    </row>
    <row r="24" spans="1:15" s="11" customFormat="1" ht="11.25">
      <c r="A24" s="12">
        <f t="shared" si="0"/>
        <v>100</v>
      </c>
      <c r="B24" s="26">
        <v>0.25</v>
      </c>
      <c r="C24" s="26">
        <v>2.01</v>
      </c>
      <c r="D24" s="12">
        <v>74.11452208014181</v>
      </c>
      <c r="E24" s="12">
        <v>569.7634740649618</v>
      </c>
      <c r="F24" s="12">
        <v>8.955751301334182</v>
      </c>
      <c r="G24" s="12">
        <v>13.439113252983644</v>
      </c>
      <c r="H24" s="12">
        <v>2.516643724296446</v>
      </c>
      <c r="I24" s="12">
        <v>64.58138157778845</v>
      </c>
      <c r="J24" s="12">
        <v>52.00653939785355</v>
      </c>
      <c r="K24" s="12">
        <v>468.2357810325236</v>
      </c>
      <c r="L24" s="12">
        <v>118.1389854569185</v>
      </c>
      <c r="M24" s="12">
        <v>117.18045413475284</v>
      </c>
      <c r="N24" s="12"/>
      <c r="O24" s="12"/>
    </row>
    <row r="25" spans="1:15" s="11" customFormat="1" ht="11.25">
      <c r="A25" s="12">
        <f t="shared" si="0"/>
        <v>105</v>
      </c>
      <c r="B25" s="26">
        <v>0.25</v>
      </c>
      <c r="C25" s="26">
        <v>2.11</v>
      </c>
      <c r="D25" s="12">
        <v>77.13604160571644</v>
      </c>
      <c r="E25" s="12">
        <v>592.9917350525313</v>
      </c>
      <c r="F25" s="12">
        <v>9.33701982422329</v>
      </c>
      <c r="G25" s="12">
        <v>14.071330751072898</v>
      </c>
      <c r="H25" s="12">
        <v>2.6538400529246893</v>
      </c>
      <c r="I25" s="12">
        <v>68.10207398437423</v>
      </c>
      <c r="J25" s="12">
        <v>54.19810513431478</v>
      </c>
      <c r="K25" s="12">
        <v>487.96732837594084</v>
      </c>
      <c r="L25" s="12">
        <v>123.12519463821194</v>
      </c>
      <c r="M25" s="12">
        <v>122.1262072577802</v>
      </c>
      <c r="N25" s="12"/>
      <c r="O25" s="12"/>
    </row>
    <row r="26" spans="1:15" s="11" customFormat="1" ht="11.25">
      <c r="A26" s="12">
        <f t="shared" si="0"/>
        <v>110</v>
      </c>
      <c r="B26" s="26">
        <v>0.26</v>
      </c>
      <c r="C26" s="26">
        <v>2.21</v>
      </c>
      <c r="D26" s="12">
        <v>80.13161976895283</v>
      </c>
      <c r="E26" s="12">
        <v>616.0205689870346</v>
      </c>
      <c r="F26" s="12">
        <v>9.715654766625748</v>
      </c>
      <c r="G26" s="12">
        <v>14.70180986287258</v>
      </c>
      <c r="H26" s="12">
        <v>2.7913986432760853</v>
      </c>
      <c r="I26" s="12">
        <v>71.63206264626547</v>
      </c>
      <c r="J26" s="12">
        <v>56.373651673671354</v>
      </c>
      <c r="K26" s="12">
        <v>507.5546484480445</v>
      </c>
      <c r="L26" s="12">
        <v>128.07526380033838</v>
      </c>
      <c r="M26" s="12">
        <v>127.03611358694822</v>
      </c>
      <c r="N26" s="12"/>
      <c r="O26" s="12"/>
    </row>
    <row r="27" spans="1:15" s="11" customFormat="1" ht="11.25">
      <c r="A27" s="12">
        <f t="shared" si="0"/>
        <v>115</v>
      </c>
      <c r="B27" s="26">
        <v>0.27</v>
      </c>
      <c r="C27" s="26">
        <v>2.31</v>
      </c>
      <c r="D27" s="12">
        <v>83.10264441150949</v>
      </c>
      <c r="E27" s="12">
        <v>638.8606450526306</v>
      </c>
      <c r="F27" s="12">
        <v>10.091792898009984</v>
      </c>
      <c r="G27" s="12">
        <v>15.330634122313112</v>
      </c>
      <c r="H27" s="12">
        <v>2.9292899387281137</v>
      </c>
      <c r="I27" s="12">
        <v>75.17058908998469</v>
      </c>
      <c r="J27" s="12">
        <v>58.534016950589795</v>
      </c>
      <c r="K27" s="12">
        <v>527.0052855114905</v>
      </c>
      <c r="L27" s="12">
        <v>132.99108128725214</v>
      </c>
      <c r="M27" s="12">
        <v>131.91204614496206</v>
      </c>
      <c r="N27" s="12"/>
      <c r="O27" s="12"/>
    </row>
    <row r="28" spans="1:15" s="11" customFormat="1" ht="11.25">
      <c r="A28" s="12">
        <f t="shared" si="0"/>
        <v>120</v>
      </c>
      <c r="B28" s="26">
        <v>0.28</v>
      </c>
      <c r="C28" s="26">
        <v>2.4</v>
      </c>
      <c r="D28" s="12">
        <v>86.05037216243934</v>
      </c>
      <c r="E28" s="12">
        <v>661.5216237222545</v>
      </c>
      <c r="F28" s="12">
        <v>10.465558257641959</v>
      </c>
      <c r="G28" s="12">
        <v>15.95787959164565</v>
      </c>
      <c r="H28" s="12">
        <v>3.0674871625225855</v>
      </c>
      <c r="I28" s="12">
        <v>78.7169661781269</v>
      </c>
      <c r="J28" s="12">
        <v>60.67996061219883</v>
      </c>
      <c r="K28" s="12">
        <v>546.3260789747596</v>
      </c>
      <c r="L28" s="12">
        <v>137.87435911796254</v>
      </c>
      <c r="M28" s="12">
        <v>136.75570306021032</v>
      </c>
      <c r="N28" s="12"/>
      <c r="O28" s="12"/>
    </row>
    <row r="29" spans="1:15" s="11" customFormat="1" ht="11.25">
      <c r="A29" s="12">
        <f t="shared" si="0"/>
        <v>125</v>
      </c>
      <c r="B29" s="26">
        <v>0.29</v>
      </c>
      <c r="C29" s="26">
        <v>2.5</v>
      </c>
      <c r="D29" s="12">
        <v>88.975945784341</v>
      </c>
      <c r="E29" s="12">
        <v>684.0122901080546</v>
      </c>
      <c r="F29" s="12">
        <v>10.837063819971275</v>
      </c>
      <c r="G29" s="12">
        <v>16.583615813411413</v>
      </c>
      <c r="H29" s="12">
        <v>3.205965961000385</v>
      </c>
      <c r="I29" s="12">
        <v>82.27056895415298</v>
      </c>
      <c r="J29" s="12">
        <v>62.81217428562409</v>
      </c>
      <c r="K29" s="12">
        <v>565.523255834901</v>
      </c>
      <c r="L29" s="12">
        <v>142.72665610293447</v>
      </c>
      <c r="M29" s="12">
        <v>141.5686304956084</v>
      </c>
      <c r="N29" s="12"/>
      <c r="O29" s="12"/>
    </row>
    <row r="30" spans="1:15" s="11" customFormat="1" ht="11.25">
      <c r="A30" s="12">
        <f t="shared" si="0"/>
        <v>130</v>
      </c>
      <c r="B30" s="26">
        <v>0.3</v>
      </c>
      <c r="C30" s="26">
        <v>2.6</v>
      </c>
      <c r="D30" s="12">
        <v>91.88040862504747</v>
      </c>
      <c r="E30" s="12">
        <v>706.340665060322</v>
      </c>
      <c r="F30" s="12">
        <v>11.206412884282273</v>
      </c>
      <c r="G30" s="12">
        <v>17.20790660785263</v>
      </c>
      <c r="H30" s="12">
        <v>3.3447041045639483</v>
      </c>
      <c r="I30" s="12">
        <v>85.83082696857547</v>
      </c>
      <c r="J30" s="12">
        <v>64.93129014235645</v>
      </c>
      <c r="K30" s="12">
        <v>584.6025077859822</v>
      </c>
      <c r="L30" s="12">
        <v>147.5493971270652</v>
      </c>
      <c r="M30" s="12">
        <v>146.35224177512146</v>
      </c>
      <c r="N30" s="12"/>
      <c r="O30" s="12"/>
    </row>
    <row r="31" spans="1:15" s="11" customFormat="1" ht="11.25">
      <c r="A31" s="12">
        <f t="shared" si="0"/>
        <v>135</v>
      </c>
      <c r="B31" s="26">
        <v>0.3</v>
      </c>
      <c r="C31" s="26">
        <v>2.7</v>
      </c>
      <c r="D31" s="12">
        <v>94.76471675051319</v>
      </c>
      <c r="E31" s="12">
        <v>728.5140984403838</v>
      </c>
      <c r="F31" s="12">
        <v>11.573700243112036</v>
      </c>
      <c r="G31" s="12">
        <v>17.830810745846627</v>
      </c>
      <c r="H31" s="12">
        <v>3.4836812352078677</v>
      </c>
      <c r="I31" s="12">
        <v>89.39721780016217</v>
      </c>
      <c r="J31" s="12">
        <v>67.03788809660064</v>
      </c>
      <c r="K31" s="12">
        <v>603.5690560287163</v>
      </c>
      <c r="L31" s="12">
        <v>152.3438893579045</v>
      </c>
      <c r="M31" s="12">
        <v>151.10783346047725</v>
      </c>
      <c r="N31" s="12"/>
      <c r="O31" s="12"/>
    </row>
    <row r="32" spans="1:15" s="11" customFormat="1" ht="11.25">
      <c r="A32" s="12">
        <f t="shared" si="0"/>
        <v>140</v>
      </c>
      <c r="B32" s="26">
        <v>0.31</v>
      </c>
      <c r="C32" s="26">
        <v>2.79</v>
      </c>
      <c r="D32" s="12">
        <v>97.62974920299442</v>
      </c>
      <c r="E32" s="12">
        <v>750.5393479814848</v>
      </c>
      <c r="F32" s="12">
        <v>11.939013171543586</v>
      </c>
      <c r="G32" s="12">
        <v>18.452382520690442</v>
      </c>
      <c r="H32" s="12">
        <v>3.622878651943866</v>
      </c>
      <c r="I32" s="12">
        <v>92.96926154957414</v>
      </c>
      <c r="J32" s="12">
        <v>69.13250189799363</v>
      </c>
      <c r="K32" s="12">
        <v>622.4277061256546</v>
      </c>
      <c r="L32" s="12">
        <v>157.1113359650907</v>
      </c>
      <c r="M32" s="12">
        <v>155.83659895928872</v>
      </c>
      <c r="N32" s="12"/>
      <c r="O32" s="12"/>
    </row>
    <row r="33" spans="1:15" s="11" customFormat="1" ht="11.25">
      <c r="A33" s="12">
        <f t="shared" si="0"/>
        <v>145</v>
      </c>
      <c r="B33" s="26">
        <v>0.32</v>
      </c>
      <c r="C33" s="26">
        <v>2.89</v>
      </c>
      <c r="D33" s="12">
        <v>100.47631673075003</v>
      </c>
      <c r="E33" s="12">
        <v>772.4226463993141</v>
      </c>
      <c r="F33" s="12">
        <v>12.302432270250579</v>
      </c>
      <c r="G33" s="12">
        <v>19.072672237013734</v>
      </c>
      <c r="H33" s="12">
        <v>3.762279127310471</v>
      </c>
      <c r="I33" s="12">
        <v>96.54651613068995</v>
      </c>
      <c r="J33" s="12">
        <v>71.21562432192097</v>
      </c>
      <c r="K33" s="12">
        <v>641.1828947316905</v>
      </c>
      <c r="L33" s="12">
        <v>161.85284780836773</v>
      </c>
      <c r="M33" s="12">
        <v>160.53964011823896</v>
      </c>
      <c r="N33" s="12"/>
      <c r="O33" s="12"/>
    </row>
    <row r="34" spans="1:15" s="11" customFormat="1" ht="11.25">
      <c r="A34" s="12">
        <f t="shared" si="0"/>
        <v>150</v>
      </c>
      <c r="B34" s="26">
        <v>0.33</v>
      </c>
      <c r="C34" s="26">
        <v>2.99</v>
      </c>
      <c r="D34" s="12">
        <v>103.30516926181494</v>
      </c>
      <c r="E34" s="12">
        <v>794.1697588474541</v>
      </c>
      <c r="F34" s="12">
        <v>12.664032188209298</v>
      </c>
      <c r="G34" s="12">
        <v>19.691726631277323</v>
      </c>
      <c r="H34" s="12">
        <v>3.9018667495708135</v>
      </c>
      <c r="I34" s="12">
        <v>100.12857322113152</v>
      </c>
      <c r="J34" s="12">
        <v>73.28771161758067</v>
      </c>
      <c r="K34" s="12">
        <v>659.8387296417678</v>
      </c>
      <c r="L34" s="12">
        <v>166.56945345461742</v>
      </c>
      <c r="M34" s="12">
        <v>165.21797715883957</v>
      </c>
      <c r="N34" s="12"/>
      <c r="O34" s="12"/>
    </row>
    <row r="35" spans="1:15" s="11" customFormat="1" ht="11.25">
      <c r="A35" s="12">
        <f t="shared" si="0"/>
        <v>155</v>
      </c>
      <c r="B35" s="26">
        <v>0.33</v>
      </c>
      <c r="C35" s="26">
        <v>3.08</v>
      </c>
      <c r="D35" s="12">
        <v>106.11700233834034</v>
      </c>
      <c r="E35" s="12">
        <v>815.7860323820728</v>
      </c>
      <c r="F35" s="12">
        <v>13.023882245691123</v>
      </c>
      <c r="G35" s="12">
        <v>20.309589235394295</v>
      </c>
      <c r="H35" s="12">
        <v>4.041626786285246</v>
      </c>
      <c r="I35" s="12">
        <v>103.71505476130416</v>
      </c>
      <c r="J35" s="12">
        <v>75.3491873411356</v>
      </c>
      <c r="K35" s="12">
        <v>678.3990243022922</v>
      </c>
      <c r="L35" s="12">
        <v>171.26210781051435</v>
      </c>
      <c r="M35" s="12">
        <v>169.87255724004365</v>
      </c>
      <c r="N35" s="12"/>
      <c r="O35" s="12"/>
    </row>
    <row r="36" spans="1:15" s="11" customFormat="1" ht="11.25">
      <c r="A36" s="12">
        <f t="shared" si="0"/>
        <v>160</v>
      </c>
      <c r="B36" s="26">
        <v>0.34</v>
      </c>
      <c r="C36" s="26">
        <v>3.18</v>
      </c>
      <c r="D36" s="12">
        <v>108.9124626848974</v>
      </c>
      <c r="E36" s="12">
        <v>837.276438768866</v>
      </c>
      <c r="F36" s="12">
        <v>13.382046974066277</v>
      </c>
      <c r="G36" s="12">
        <v>20.926300692755245</v>
      </c>
      <c r="H36" s="12">
        <v>4.181545565783515</v>
      </c>
      <c r="I36" s="12">
        <v>107.30560991276973</v>
      </c>
      <c r="J36" s="12">
        <v>77.4004456760433</v>
      </c>
      <c r="K36" s="12">
        <v>696.867327705395</v>
      </c>
      <c r="L36" s="12">
        <v>175.93169960058756</v>
      </c>
      <c r="M36" s="12">
        <v>174.50426187563352</v>
      </c>
      <c r="N36" s="12"/>
      <c r="O36" s="12"/>
    </row>
    <row r="37" spans="1:15" s="11" customFormat="1" ht="11.25">
      <c r="A37" s="12">
        <f t="shared" si="0"/>
        <v>165</v>
      </c>
      <c r="B37" s="26">
        <v>0.35</v>
      </c>
      <c r="C37" s="26">
        <v>3.28</v>
      </c>
      <c r="D37" s="12">
        <v>111.69215305070507</v>
      </c>
      <c r="E37" s="12">
        <v>858.6456117082114</v>
      </c>
      <c r="F37" s="12">
        <v>13.738586585778435</v>
      </c>
      <c r="G37" s="12">
        <v>21.54189903418144</v>
      </c>
      <c r="H37" s="12">
        <v>4.32161037371556</v>
      </c>
      <c r="I37" s="12">
        <v>110.89991240356342</v>
      </c>
      <c r="J37" s="12">
        <v>79.44185432304475</v>
      </c>
      <c r="K37" s="12">
        <v>715.2469504086646</v>
      </c>
      <c r="L37" s="12">
        <v>180.57905787635133</v>
      </c>
      <c r="M37" s="12">
        <v>179.11391339053912</v>
      </c>
      <c r="N37" s="12"/>
      <c r="O37" s="12"/>
    </row>
    <row r="38" spans="1:15" s="11" customFormat="1" ht="11.25">
      <c r="A38" s="12">
        <f t="shared" si="0"/>
        <v>170</v>
      </c>
      <c r="B38" s="26">
        <v>0.36</v>
      </c>
      <c r="C38" s="26">
        <v>3.37</v>
      </c>
      <c r="D38" s="12">
        <v>114.45663643957069</v>
      </c>
      <c r="E38" s="12">
        <v>879.897879353299</v>
      </c>
      <c r="F38" s="12">
        <v>14.093557385364504</v>
      </c>
      <c r="G38" s="12">
        <v>22.156419919948295</v>
      </c>
      <c r="H38" s="12">
        <v>4.461809362375294</v>
      </c>
      <c r="I38" s="12">
        <v>114.49765820128675</v>
      </c>
      <c r="J38" s="12">
        <v>81.47375702693012</v>
      </c>
      <c r="K38" s="12">
        <v>733.5409872846334</v>
      </c>
      <c r="L38" s="12">
        <v>185.2049577075855</v>
      </c>
      <c r="M38" s="12">
        <v>183.7022805659418</v>
      </c>
      <c r="N38" s="12"/>
      <c r="O38" s="12"/>
    </row>
    <row r="39" spans="1:15" s="11" customFormat="1" ht="11.25">
      <c r="A39" s="12">
        <f t="shared" si="0"/>
        <v>175</v>
      </c>
      <c r="B39" s="26">
        <v>0.36</v>
      </c>
      <c r="C39" s="26">
        <v>3.47</v>
      </c>
      <c r="D39" s="12">
        <v>117.20643982067782</v>
      </c>
      <c r="E39" s="12">
        <v>901.0372928372184</v>
      </c>
      <c r="F39" s="12">
        <v>14.447012130430716</v>
      </c>
      <c r="G39" s="12">
        <v>22.769896852926742</v>
      </c>
      <c r="H39" s="12">
        <v>4.602131470900746</v>
      </c>
      <c r="I39" s="12">
        <v>118.09856346530678</v>
      </c>
      <c r="J39" s="12">
        <v>83.49647579506586</v>
      </c>
      <c r="K39" s="12">
        <v>751.75233749507</v>
      </c>
      <c r="L39" s="12">
        <v>189.8101251795446</v>
      </c>
      <c r="M39" s="12">
        <v>188.27008359593776</v>
      </c>
      <c r="N39" s="12"/>
      <c r="O39" s="12"/>
    </row>
    <row r="40" spans="1:15" s="11" customFormat="1" ht="11.25">
      <c r="A40" s="12">
        <f t="shared" si="0"/>
        <v>180</v>
      </c>
      <c r="B40" s="26">
        <v>0.37</v>
      </c>
      <c r="C40" s="26">
        <v>3.56</v>
      </c>
      <c r="D40" s="12">
        <v>119.94205739693757</v>
      </c>
      <c r="E40" s="12">
        <v>922.0676513987632</v>
      </c>
      <c r="F40" s="12">
        <v>14.799000349933001</v>
      </c>
      <c r="G40" s="12">
        <v>23.3823613670166</v>
      </c>
      <c r="H40" s="12">
        <v>4.7425663547806485</v>
      </c>
      <c r="I40" s="12">
        <v>121.70236273777466</v>
      </c>
      <c r="J40" s="12">
        <v>85.51031285301265</v>
      </c>
      <c r="K40" s="12">
        <v>769.8837220981932</v>
      </c>
      <c r="L40" s="12">
        <v>194.3952417981406</v>
      </c>
      <c r="M40" s="12">
        <v>192.8179984569792</v>
      </c>
      <c r="N40" s="12"/>
      <c r="O40" s="12"/>
    </row>
    <row r="41" spans="1:15" s="11" customFormat="1" ht="11.25">
      <c r="A41" s="12">
        <f t="shared" si="0"/>
        <v>185</v>
      </c>
      <c r="B41" s="26">
        <v>0.38</v>
      </c>
      <c r="C41" s="26">
        <v>3.66</v>
      </c>
      <c r="D41" s="12">
        <v>122.6639534944648</v>
      </c>
      <c r="E41" s="12">
        <v>942.9925245955989</v>
      </c>
      <c r="F41" s="12">
        <v>15.149568625856492</v>
      </c>
      <c r="G41" s="12">
        <v>23.993843194343057</v>
      </c>
      <c r="H41" s="12">
        <v>4.883104323360932</v>
      </c>
      <c r="I41" s="12">
        <v>125.30880733993537</v>
      </c>
      <c r="J41" s="12">
        <v>87.51555237482138</v>
      </c>
      <c r="K41" s="12">
        <v>787.9376996272218</v>
      </c>
      <c r="L41" s="12">
        <v>198.96094838772032</v>
      </c>
      <c r="M41" s="12">
        <v>197.34666077402684</v>
      </c>
      <c r="N41" s="12"/>
      <c r="O41" s="12"/>
    </row>
    <row r="42" spans="1:15" s="11" customFormat="1" ht="11.25">
      <c r="A42" s="12">
        <f t="shared" si="0"/>
        <v>190</v>
      </c>
      <c r="B42" s="26">
        <v>0.38</v>
      </c>
      <c r="C42" s="26">
        <v>3.76</v>
      </c>
      <c r="D42" s="12">
        <v>125.37256512614421</v>
      </c>
      <c r="E42" s="12">
        <v>963.8152720119491</v>
      </c>
      <c r="F42" s="12">
        <v>15.498760843378228</v>
      </c>
      <c r="G42" s="12">
        <v>24.604370414119504</v>
      </c>
      <c r="H42" s="12">
        <v>5.023736284257554</v>
      </c>
      <c r="I42" s="12">
        <v>128.91766394566585</v>
      </c>
      <c r="J42" s="12">
        <v>89.51246201935427</v>
      </c>
      <c r="K42" s="12">
        <v>805.9166799224928</v>
      </c>
      <c r="L42" s="12">
        <v>203.5078485520107</v>
      </c>
      <c r="M42" s="12">
        <v>201.85666925341425</v>
      </c>
      <c r="N42" s="12"/>
      <c r="O42" s="12"/>
    </row>
    <row r="43" spans="1:15" s="11" customFormat="1" ht="11.25">
      <c r="A43" s="12">
        <f t="shared" si="0"/>
        <v>195</v>
      </c>
      <c r="B43" s="26">
        <v>0.39</v>
      </c>
      <c r="C43" s="26">
        <v>3.85</v>
      </c>
      <c r="D43" s="12">
        <v>128.0683042736432</v>
      </c>
      <c r="E43" s="12">
        <v>984.5390608018323</v>
      </c>
      <c r="F43" s="12">
        <v>15.846618413775282</v>
      </c>
      <c r="G43" s="12">
        <v>25.21396958561646</v>
      </c>
      <c r="H43" s="12">
        <v>5.16445369375607</v>
      </c>
      <c r="I43" s="12">
        <v>132.52871330864318</v>
      </c>
      <c r="J43" s="12">
        <v>91.50129429890274</v>
      </c>
      <c r="K43" s="12">
        <v>823.8229364536762</v>
      </c>
      <c r="L43" s="12">
        <v>208.0365117573832</v>
      </c>
      <c r="M43" s="12">
        <v>206.34858874109614</v>
      </c>
      <c r="N43" s="12"/>
      <c r="O43" s="12"/>
    </row>
    <row r="44" spans="1:15" s="11" customFormat="1" ht="11.25">
      <c r="A44" s="12">
        <f t="shared" si="0"/>
        <v>200</v>
      </c>
      <c r="B44" s="26">
        <v>0.4</v>
      </c>
      <c r="C44" s="26">
        <v>3.95</v>
      </c>
      <c r="D44" s="12">
        <v>130.75155992521707</v>
      </c>
      <c r="E44" s="12">
        <v>1005.166881354896</v>
      </c>
      <c r="F44" s="12">
        <v>16.19318047367004</v>
      </c>
      <c r="G44" s="12">
        <v>25.822665867298376</v>
      </c>
      <c r="H44" s="12">
        <v>5.305248512420738</v>
      </c>
      <c r="I44" s="12">
        <v>136.14174912319828</v>
      </c>
      <c r="J44" s="12">
        <v>93.4822878022387</v>
      </c>
      <c r="K44" s="12">
        <v>841.6586173313998</v>
      </c>
      <c r="L44" s="12">
        <v>212.54747608827805</v>
      </c>
      <c r="M44" s="12">
        <v>210.82295295571595</v>
      </c>
      <c r="N44" s="12"/>
      <c r="O44" s="12"/>
    </row>
    <row r="45" spans="1:15" s="11" customFormat="1" ht="11.25">
      <c r="A45" s="12">
        <f t="shared" si="0"/>
        <v>205</v>
      </c>
      <c r="B45" s="26">
        <v>0.4</v>
      </c>
      <c r="C45" s="26">
        <v>4.04</v>
      </c>
      <c r="D45" s="12">
        <v>133.42269990088235</v>
      </c>
      <c r="E45" s="12">
        <v>1025.7015613276417</v>
      </c>
      <c r="F45" s="12">
        <v>16.53848406365293</v>
      </c>
      <c r="G45" s="12">
        <v>26.43048312387652</v>
      </c>
      <c r="H45" s="12">
        <v>5.44611316525336</v>
      </c>
      <c r="I45" s="12">
        <v>139.75657700192377</v>
      </c>
      <c r="J45" s="12">
        <v>95.45566829082901</v>
      </c>
      <c r="K45" s="12">
        <v>859.4257551769063</v>
      </c>
      <c r="L45" s="12">
        <v>217.04125071696123</v>
      </c>
      <c r="M45" s="12">
        <v>215.28026693832462</v>
      </c>
      <c r="N45" s="12"/>
      <c r="O45" s="12"/>
    </row>
    <row r="46" spans="1:15" s="11" customFormat="1" ht="11.25">
      <c r="A46" s="12">
        <f t="shared" si="0"/>
        <v>210</v>
      </c>
      <c r="B46" s="26">
        <v>0.41</v>
      </c>
      <c r="C46" s="26">
        <v>4.14</v>
      </c>
      <c r="D46" s="12">
        <v>136.08207249178528</v>
      </c>
      <c r="E46" s="12">
        <v>1046.145778246259</v>
      </c>
      <c r="F46" s="12">
        <v>16.88256428886747</v>
      </c>
      <c r="G46" s="12">
        <v>27.03744402276884</v>
      </c>
      <c r="H46" s="12">
        <v>5.5870405058393855</v>
      </c>
      <c r="I46" s="12">
        <v>143.37301355560137</v>
      </c>
      <c r="J46" s="12">
        <v>97.42164968413799</v>
      </c>
      <c r="K46" s="12">
        <v>877.1262759931294</v>
      </c>
      <c r="L46" s="12">
        <v>221.51831812347226</v>
      </c>
      <c r="M46" s="12">
        <v>219.7210092543163</v>
      </c>
      <c r="N46" s="12"/>
      <c r="O46" s="12"/>
    </row>
    <row r="47" spans="1:15" s="11" customFormat="1" ht="11.25">
      <c r="A47" s="12">
        <f t="shared" si="0"/>
        <v>215</v>
      </c>
      <c r="B47" s="26">
        <v>0.42</v>
      </c>
      <c r="C47" s="26">
        <v>4.24</v>
      </c>
      <c r="D47" s="12">
        <v>138.7300079366516</v>
      </c>
      <c r="E47" s="12">
        <v>1066.5020708569755</v>
      </c>
      <c r="F47" s="12">
        <v>17.225454463765455</v>
      </c>
      <c r="G47" s="12">
        <v>27.643570121242437</v>
      </c>
      <c r="H47" s="12">
        <v>5.7280237839998955</v>
      </c>
      <c r="I47" s="12">
        <v>146.99088556309692</v>
      </c>
      <c r="J47" s="12">
        <v>99.38043494761173</v>
      </c>
      <c r="K47" s="12">
        <v>894.7620071595735</v>
      </c>
      <c r="L47" s="12">
        <v>225.97913609637442</v>
      </c>
      <c r="M47" s="12">
        <v>224.14563397794544</v>
      </c>
      <c r="N47" s="12"/>
      <c r="O47" s="12"/>
    </row>
    <row r="48" spans="1:15" s="11" customFormat="1" ht="11.25">
      <c r="A48" s="12">
        <f t="shared" si="0"/>
        <v>220</v>
      </c>
      <c r="B48" s="26">
        <v>0.43</v>
      </c>
      <c r="C48" s="26">
        <v>4.33</v>
      </c>
      <c r="D48" s="12">
        <v>141.36681975491322</v>
      </c>
      <c r="E48" s="12">
        <v>1086.772849374629</v>
      </c>
      <c r="F48" s="12">
        <v>17.56718624292367</v>
      </c>
      <c r="G48" s="12">
        <v>28.248881945334137</v>
      </c>
      <c r="H48" s="12">
        <v>5.869056616535645</v>
      </c>
      <c r="I48" s="12">
        <v>150.61002922060206</v>
      </c>
      <c r="J48" s="12">
        <v>101.3322168949932</v>
      </c>
      <c r="K48" s="12">
        <v>912.3346846558782</v>
      </c>
      <c r="L48" s="12">
        <v>230.4241395405361</v>
      </c>
      <c r="M48" s="12">
        <v>228.55457248544045</v>
      </c>
      <c r="N48" s="12"/>
      <c r="O48" s="12"/>
    </row>
    <row r="49" spans="1:15" s="11" customFormat="1" ht="11.25">
      <c r="A49" s="12">
        <f t="shared" si="0"/>
        <v>225</v>
      </c>
      <c r="B49" s="26">
        <v>0.43</v>
      </c>
      <c r="C49" s="26">
        <v>4.43</v>
      </c>
      <c r="D49" s="12">
        <v>143.99280595336484</v>
      </c>
      <c r="E49" s="12">
        <v>1106.9604047589635</v>
      </c>
      <c r="F49" s="12">
        <v>17.907789739550818</v>
      </c>
      <c r="G49" s="12">
        <v>28.8533990614945</v>
      </c>
      <c r="H49" s="12">
        <v>6.010132960706426</v>
      </c>
      <c r="I49" s="12">
        <v>154.2302894610696</v>
      </c>
      <c r="J49" s="12">
        <v>103.27717891499144</v>
      </c>
      <c r="K49" s="12">
        <v>929.8459596043139</v>
      </c>
      <c r="L49" s="12">
        <v>234.85374211451844</v>
      </c>
      <c r="M49" s="12">
        <v>232.94823507910652</v>
      </c>
      <c r="N49" s="12"/>
      <c r="O49" s="12"/>
    </row>
    <row r="50" spans="1:15" s="11" customFormat="1" ht="11.25">
      <c r="A50" s="12">
        <f t="shared" si="0"/>
        <v>230</v>
      </c>
      <c r="B50" s="26">
        <v>0.44</v>
      </c>
      <c r="C50" s="26">
        <v>4.52</v>
      </c>
      <c r="D50" s="12">
        <v>146.60825012088787</v>
      </c>
      <c r="E50" s="12">
        <v>1127.0669171304469</v>
      </c>
      <c r="F50" s="12">
        <v>18.247293633090543</v>
      </c>
      <c r="G50" s="12">
        <v>29.45714014177275</v>
      </c>
      <c r="H50" s="12">
        <v>6.151247090137026</v>
      </c>
      <c r="I50" s="12">
        <v>157.8515193359192</v>
      </c>
      <c r="J50" s="12">
        <v>105.21549563095901</v>
      </c>
      <c r="K50" s="12">
        <v>947.2974042091232</v>
      </c>
      <c r="L50" s="12">
        <v>239.26833771705725</v>
      </c>
      <c r="M50" s="12">
        <v>237.32701246174645</v>
      </c>
      <c r="N50" s="12"/>
      <c r="O50" s="12"/>
    </row>
    <row r="51" spans="1:15" s="11" customFormat="1" ht="11.25">
      <c r="A51" s="12">
        <f t="shared" si="0"/>
        <v>235</v>
      </c>
      <c r="B51" s="26">
        <v>0.45</v>
      </c>
      <c r="C51" s="26">
        <v>4.62</v>
      </c>
      <c r="D51" s="12">
        <v>149.2134224238315</v>
      </c>
      <c r="E51" s="12">
        <v>1147.0944634223576</v>
      </c>
      <c r="F51" s="12">
        <v>18.58572526713853</v>
      </c>
      <c r="G51" s="12">
        <v>30.06012302325293</v>
      </c>
      <c r="H51" s="12">
        <v>6.2923935728815215</v>
      </c>
      <c r="I51" s="12">
        <v>161.47357945212943</v>
      </c>
      <c r="J51" s="12">
        <v>107.14733350107315</v>
      </c>
      <c r="K51" s="12">
        <v>964.6905171601924</v>
      </c>
      <c r="L51" s="12">
        <v>243.66830183951717</v>
      </c>
      <c r="M51" s="12">
        <v>241.69127707814178</v>
      </c>
      <c r="N51" s="12"/>
      <c r="O51" s="12"/>
    </row>
    <row r="52" spans="1:15" s="11" customFormat="1" ht="11.25">
      <c r="A52" s="12">
        <f t="shared" si="0"/>
        <v>240</v>
      </c>
      <c r="B52" s="26">
        <v>0.45</v>
      </c>
      <c r="C52" s="26">
        <v>4.71</v>
      </c>
      <c r="D52" s="12">
        <v>151.80858051298253</v>
      </c>
      <c r="E52" s="12">
        <v>1167.0450243532318</v>
      </c>
      <c r="F52" s="12">
        <v>18.923110738733605</v>
      </c>
      <c r="G52" s="12">
        <v>30.662364762359594</v>
      </c>
      <c r="H52" s="12">
        <v>6.43356725141253</v>
      </c>
      <c r="I52" s="12">
        <v>165.09633745872804</v>
      </c>
      <c r="J52" s="12">
        <v>109.07285136553816</v>
      </c>
      <c r="K52" s="12">
        <v>982.0267285597354</v>
      </c>
      <c r="L52" s="12">
        <v>248.0539927990015</v>
      </c>
      <c r="M52" s="12">
        <v>246.04138433815766</v>
      </c>
      <c r="N52" s="12"/>
      <c r="O52" s="12"/>
    </row>
    <row r="53" spans="1:15" s="11" customFormat="1" ht="11.25">
      <c r="A53" s="12">
        <f t="shared" si="0"/>
        <v>245</v>
      </c>
      <c r="B53" s="26">
        <v>0.46</v>
      </c>
      <c r="C53" s="26">
        <v>4.81</v>
      </c>
      <c r="D53" s="12">
        <v>154.393970351657</v>
      </c>
      <c r="E53" s="12">
        <v>1186.9204907928947</v>
      </c>
      <c r="F53" s="12">
        <v>19.259474979945782</v>
      </c>
      <c r="G53" s="12">
        <v>31.263881684573903</v>
      </c>
      <c r="H53" s="12">
        <v>6.574763224331247</v>
      </c>
      <c r="I53" s="12">
        <v>168.71966757744</v>
      </c>
      <c r="J53" s="12">
        <v>110.99220094649122</v>
      </c>
      <c r="K53" s="12">
        <v>999.3074044231462</v>
      </c>
      <c r="L53" s="12">
        <v>252.4257528649104</v>
      </c>
      <c r="M53" s="12">
        <v>250.37767373416062</v>
      </c>
      <c r="N53" s="12"/>
      <c r="O53" s="12"/>
    </row>
    <row r="54" spans="1:15" s="11" customFormat="1" ht="11.25">
      <c r="A54" s="12">
        <f t="shared" si="0"/>
        <v>250</v>
      </c>
      <c r="B54" s="26">
        <v>0.46</v>
      </c>
      <c r="C54" s="26">
        <v>4.9</v>
      </c>
      <c r="D54" s="12">
        <v>156.96982697323853</v>
      </c>
      <c r="E54" s="12">
        <v>1206.7226695861223</v>
      </c>
      <c r="F54" s="12">
        <v>19.594841832569866</v>
      </c>
      <c r="G54" s="12">
        <v>31.864689430033312</v>
      </c>
      <c r="H54" s="12">
        <v>6.715976829619532</v>
      </c>
      <c r="I54" s="12">
        <v>172.34345017290747</v>
      </c>
      <c r="J54" s="12">
        <v>112.90552730558022</v>
      </c>
      <c r="K54" s="12">
        <v>1016.5338507987558</v>
      </c>
      <c r="L54" s="12">
        <v>256.78390929013847</v>
      </c>
      <c r="M54" s="12">
        <v>254.70046986384932</v>
      </c>
      <c r="N54" s="12"/>
      <c r="O54" s="12"/>
    </row>
    <row r="55" spans="1:15" s="11" customFormat="1" ht="11.25">
      <c r="A55" s="12">
        <f t="shared" si="0"/>
        <v>255</v>
      </c>
      <c r="B55" s="26">
        <v>0.47</v>
      </c>
      <c r="C55" s="26">
        <v>5</v>
      </c>
      <c r="D55" s="12">
        <v>159.53637517546588</v>
      </c>
      <c r="E55" s="12">
        <v>1226.4532888900535</v>
      </c>
      <c r="F55" s="12">
        <v>19.92923411663315</v>
      </c>
      <c r="G55" s="12">
        <v>32.46480299543169</v>
      </c>
      <c r="H55" s="12">
        <v>6.857203629277009</v>
      </c>
      <c r="I55" s="12">
        <v>175.96757135845164</v>
      </c>
      <c r="J55" s="12">
        <v>114.81296926357169</v>
      </c>
      <c r="K55" s="12">
        <v>1033.707317545732</v>
      </c>
      <c r="L55" s="12">
        <v>261.12877525673247</v>
      </c>
      <c r="M55" s="12">
        <v>259.0100833682397</v>
      </c>
      <c r="N55" s="12"/>
      <c r="O55" s="12"/>
    </row>
    <row r="56" spans="1:15" s="11" customFormat="1" ht="11.25">
      <c r="A56" s="12">
        <f t="shared" si="0"/>
        <v>260</v>
      </c>
      <c r="B56" s="26">
        <v>0.48</v>
      </c>
      <c r="C56" s="26">
        <v>5.09</v>
      </c>
      <c r="D56" s="12">
        <v>162.09383015788515</v>
      </c>
      <c r="E56" s="12">
        <v>1246.1140030746824</v>
      </c>
      <c r="F56" s="12">
        <v>20.26267369334053</v>
      </c>
      <c r="G56" s="12">
        <v>33.064236772586355</v>
      </c>
      <c r="H56" s="12">
        <v>6.998439395204617</v>
      </c>
      <c r="I56" s="12">
        <v>179.59192263382016</v>
      </c>
      <c r="J56" s="12">
        <v>116.71465978582208</v>
      </c>
      <c r="K56" s="12">
        <v>1050.8290018046312</v>
      </c>
      <c r="L56" s="12">
        <v>265.4606507446365</v>
      </c>
      <c r="M56" s="12">
        <v>263.3068117933616</v>
      </c>
      <c r="N56" s="12"/>
      <c r="O56" s="12"/>
    </row>
    <row r="57" spans="1:15" s="11" customFormat="1" ht="11.25">
      <c r="A57" s="12">
        <f t="shared" si="0"/>
        <v>265</v>
      </c>
      <c r="B57" s="26">
        <v>0.48</v>
      </c>
      <c r="C57" s="26">
        <v>5.19</v>
      </c>
      <c r="D57" s="12">
        <v>164.64239810812126</v>
      </c>
      <c r="E57" s="12">
        <v>1265.7063972298663</v>
      </c>
      <c r="F57" s="12">
        <v>20.595181523007195</v>
      </c>
      <c r="G57" s="12">
        <v>33.66300458399619</v>
      </c>
      <c r="H57" s="12">
        <v>7.139680096212518</v>
      </c>
      <c r="I57" s="12">
        <v>183.2164005517883</v>
      </c>
      <c r="J57" s="12">
        <v>118.61072633699246</v>
      </c>
      <c r="K57" s="12">
        <v>1067.9000511910385</v>
      </c>
      <c r="L57" s="12">
        <v>269.7798233311422</v>
      </c>
      <c r="M57" s="12">
        <v>267.5909403832222</v>
      </c>
      <c r="N57" s="12"/>
      <c r="O57" s="12"/>
    </row>
    <row r="58" spans="1:15" s="11" customFormat="1" ht="11.25">
      <c r="A58" s="12">
        <f t="shared" si="0"/>
        <v>270</v>
      </c>
      <c r="B58" s="26">
        <v>0.49</v>
      </c>
      <c r="C58" s="26">
        <v>5.28</v>
      </c>
      <c r="D58" s="12">
        <v>167.18227674196788</v>
      </c>
      <c r="E58" s="12">
        <v>1285.2319913173371</v>
      </c>
      <c r="F58" s="12">
        <v>20.926777718464788</v>
      </c>
      <c r="G58" s="12">
        <v>34.261119715678255</v>
      </c>
      <c r="H58" s="12">
        <v>7.280921886044141</v>
      </c>
      <c r="I58" s="12">
        <v>186.84090641083515</v>
      </c>
      <c r="J58" s="12">
        <v>120.50129120799262</v>
      </c>
      <c r="K58" s="12">
        <v>1084.9215667391766</v>
      </c>
      <c r="L58" s="12">
        <v>274.08656892776975</v>
      </c>
      <c r="M58" s="12">
        <v>271.8627428107087</v>
      </c>
      <c r="N58" s="12"/>
      <c r="O58" s="12"/>
    </row>
    <row r="59" spans="1:15" s="11" customFormat="1" ht="11.25">
      <c r="A59" s="12">
        <f t="shared" si="0"/>
        <v>275</v>
      </c>
      <c r="B59" s="26">
        <v>0.5</v>
      </c>
      <c r="C59" s="26">
        <v>5.38</v>
      </c>
      <c r="D59" s="12">
        <v>169.713655801716</v>
      </c>
      <c r="E59" s="12">
        <v>1304.69224400166</v>
      </c>
      <c r="F59" s="12">
        <v>21.25748159437208</v>
      </c>
      <c r="G59" s="12">
        <v>34.85859494753716</v>
      </c>
      <c r="H59" s="12">
        <v>7.422161092320171</v>
      </c>
      <c r="I59" s="12">
        <v>190.46534597142735</v>
      </c>
      <c r="J59" s="12">
        <v>122.3864718178051</v>
      </c>
      <c r="K59" s="12">
        <v>1101.8946056193477</v>
      </c>
      <c r="L59" s="12">
        <v>278.381152460546</v>
      </c>
      <c r="M59" s="12">
        <v>276.1224818523468</v>
      </c>
      <c r="N59" s="12"/>
      <c r="O59" s="12"/>
    </row>
    <row r="60" spans="1:15" s="11" customFormat="1" ht="11.25">
      <c r="A60" s="12">
        <f t="shared" si="0"/>
        <v>280</v>
      </c>
      <c r="B60" s="26">
        <v>0.5</v>
      </c>
      <c r="C60" s="26">
        <v>5.47</v>
      </c>
      <c r="D60" s="12">
        <v>172.23671751665464</v>
      </c>
      <c r="E60" s="12">
        <v>1324.0885561903735</v>
      </c>
      <c r="F60" s="12">
        <v>21.587311712812742</v>
      </c>
      <c r="G60" s="12">
        <v>35.455442581494715</v>
      </c>
      <c r="H60" s="12">
        <v>7.5633942063171835</v>
      </c>
      <c r="I60" s="12">
        <v>194.08962919372186</v>
      </c>
      <c r="J60" s="12">
        <v>124.26638099253708</v>
      </c>
      <c r="K60" s="12">
        <v>1118.8201836503513</v>
      </c>
      <c r="L60" s="12">
        <v>282.6638284989769</v>
      </c>
      <c r="M60" s="12">
        <v>280.37041001216977</v>
      </c>
      <c r="N60" s="12"/>
      <c r="O60" s="12"/>
    </row>
    <row r="61" spans="1:15" s="11" customFormat="1" ht="11.25">
      <c r="A61" s="12">
        <f t="shared" si="0"/>
        <v>285</v>
      </c>
      <c r="B61" s="26">
        <v>0.51</v>
      </c>
      <c r="C61" s="26">
        <v>5.57</v>
      </c>
      <c r="D61" s="12">
        <v>174.75163702923606</v>
      </c>
      <c r="E61" s="12">
        <v>1343.422274310187</v>
      </c>
      <c r="F61" s="12">
        <v>21.916285925521358</v>
      </c>
      <c r="G61" s="12">
        <v>36.05167446758167</v>
      </c>
      <c r="H61" s="12">
        <v>7.7046178735047635</v>
      </c>
      <c r="I61" s="12">
        <v>197.7136699947317</v>
      </c>
      <c r="J61" s="12">
        <v>126.14112722379754</v>
      </c>
      <c r="K61" s="12">
        <v>1135.699277625757</v>
      </c>
      <c r="L61" s="12">
        <v>286.93484183843015</v>
      </c>
      <c r="M61" s="12">
        <v>284.6067700993759</v>
      </c>
      <c r="N61" s="12"/>
      <c r="O61" s="12"/>
    </row>
    <row r="62" spans="1:15" s="11" customFormat="1" ht="11.25">
      <c r="A62" s="12">
        <f t="shared" si="0"/>
        <v>290</v>
      </c>
      <c r="B62" s="26">
        <v>0.51</v>
      </c>
      <c r="C62" s="26">
        <v>5.66</v>
      </c>
      <c r="D62" s="12">
        <v>177.2585827900223</v>
      </c>
      <c r="E62" s="12">
        <v>1362.694693343173</v>
      </c>
      <c r="F62" s="12">
        <v>22.24442141304126</v>
      </c>
      <c r="G62" s="12">
        <v>36.64730202817227</v>
      </c>
      <c r="H62" s="12">
        <v>7.845828884772886</v>
      </c>
      <c r="I62" s="12">
        <v>201.33738602320588</v>
      </c>
      <c r="J62" s="12">
        <v>128.01081490826326</v>
      </c>
      <c r="K62" s="12">
        <v>1152.5328274708143</v>
      </c>
      <c r="L62" s="12">
        <v>291.1944280401313</v>
      </c>
      <c r="M62" s="12">
        <v>288.83179576394366</v>
      </c>
      <c r="N62" s="12"/>
      <c r="O62" s="12"/>
    </row>
    <row r="63" spans="1:15" s="11" customFormat="1" ht="11.25">
      <c r="A63" s="12">
        <f t="shared" si="0"/>
        <v>295</v>
      </c>
      <c r="B63" s="26">
        <v>0.52</v>
      </c>
      <c r="C63" s="26">
        <v>5.76</v>
      </c>
      <c r="D63" s="12">
        <v>179.75771692420102</v>
      </c>
      <c r="E63" s="12">
        <v>1381.9070596443992</v>
      </c>
      <c r="F63" s="12">
        <v>22.57173472108679</v>
      </c>
      <c r="G63" s="12">
        <v>37.24233628052408</v>
      </c>
      <c r="H63" s="12">
        <v>7.987024168289011</v>
      </c>
      <c r="I63" s="12">
        <v>204.96069845066842</v>
      </c>
      <c r="J63" s="12">
        <v>129.87554457010734</v>
      </c>
      <c r="K63" s="12">
        <v>1169.3217382450644</v>
      </c>
      <c r="L63" s="12">
        <v>295.44281393254363</v>
      </c>
      <c r="M63" s="12">
        <v>293.04571199394286</v>
      </c>
      <c r="N63" s="12"/>
      <c r="O63" s="12"/>
    </row>
    <row r="64" spans="1:15" s="11" customFormat="1" ht="11.25">
      <c r="A64" s="12">
        <f t="shared" si="0"/>
        <v>300</v>
      </c>
      <c r="B64" s="26">
        <v>0.53</v>
      </c>
      <c r="C64" s="26">
        <v>5.85</v>
      </c>
      <c r="D64" s="12">
        <v>182.24919557215935</v>
      </c>
      <c r="E64" s="12">
        <v>1401.0605735601255</v>
      </c>
      <c r="F64" s="12">
        <v>22.898241794352796</v>
      </c>
      <c r="G64" s="12">
        <v>37.83678785776762</v>
      </c>
      <c r="H64" s="12">
        <v>8.128200781929912</v>
      </c>
      <c r="I64" s="12">
        <v>208.5835317772061</v>
      </c>
      <c r="J64" s="12">
        <v>131.7354130677827</v>
      </c>
      <c r="K64" s="12">
        <v>1186.0668820040964</v>
      </c>
      <c r="L64" s="12">
        <v>299.68021807749096</v>
      </c>
      <c r="M64" s="12">
        <v>297.24873557787646</v>
      </c>
      <c r="N64" s="12"/>
      <c r="O64" s="12"/>
    </row>
    <row r="65" spans="1:15" s="11" customFormat="1" ht="11.25">
      <c r="A65" s="12">
        <f t="shared" si="0"/>
        <v>305</v>
      </c>
      <c r="B65" s="26">
        <v>0.53</v>
      </c>
      <c r="C65" s="26">
        <v>5.95</v>
      </c>
      <c r="D65" s="12">
        <v>184.73316920635918</v>
      </c>
      <c r="E65" s="12">
        <v>1420.1563918638192</v>
      </c>
      <c r="F65" s="12">
        <v>23.22395800799083</v>
      </c>
      <c r="G65" s="12">
        <v>38.430667028477245</v>
      </c>
      <c r="H65" s="12">
        <v>8.269355906239486</v>
      </c>
      <c r="I65" s="12">
        <v>212.20581365075392</v>
      </c>
      <c r="J65" s="12">
        <v>133.59051378650497</v>
      </c>
      <c r="K65" s="12">
        <v>1202.7690995325472</v>
      </c>
      <c r="L65" s="12">
        <v>303.90685120405726</v>
      </c>
      <c r="M65" s="12">
        <v>301.4410755350588</v>
      </c>
      <c r="N65" s="12"/>
      <c r="O65" s="12"/>
    </row>
    <row r="66" spans="1:15" s="11" customFormat="1" ht="11.25">
      <c r="A66" s="12">
        <f t="shared" si="0"/>
        <v>310</v>
      </c>
      <c r="B66" s="26">
        <v>0.54</v>
      </c>
      <c r="C66" s="26">
        <v>6.04</v>
      </c>
      <c r="D66" s="12">
        <v>187.20978292651725</v>
      </c>
      <c r="E66" s="12">
        <v>1439.1956300253817</v>
      </c>
      <c r="F66" s="12">
        <v>23.548898196948038</v>
      </c>
      <c r="G66" s="12">
        <v>39.02398371493991</v>
      </c>
      <c r="H66" s="12">
        <v>8.410486837868143</v>
      </c>
      <c r="I66" s="12">
        <v>215.82747469873837</v>
      </c>
      <c r="J66" s="12">
        <v>135.4409368176411</v>
      </c>
      <c r="K66" s="12">
        <v>1219.4292019592117</v>
      </c>
      <c r="L66" s="12">
        <v>308.1229166129736</v>
      </c>
      <c r="M66" s="12">
        <v>305.62293351672224</v>
      </c>
      <c r="N66" s="12"/>
      <c r="O66" s="12"/>
    </row>
    <row r="67" spans="1:15" s="11" customFormat="1" ht="11.25">
      <c r="A67" s="12">
        <f t="shared" si="0"/>
        <v>315</v>
      </c>
      <c r="B67" s="26">
        <v>0.55</v>
      </c>
      <c r="C67" s="26">
        <v>6.14</v>
      </c>
      <c r="D67" s="12">
        <v>189.67917673490786</v>
      </c>
      <c r="E67" s="12">
        <v>1458.179364327572</v>
      </c>
      <c r="F67" s="12">
        <v>23.873076683346422</v>
      </c>
      <c r="G67" s="12">
        <v>39.61674751022913</v>
      </c>
      <c r="H67" s="12">
        <v>8.551590983454075</v>
      </c>
      <c r="I67" s="12">
        <v>219.4484483710608</v>
      </c>
      <c r="J67" s="12">
        <v>137.2867691260911</v>
      </c>
      <c r="K67" s="12">
        <v>1236.047972264044</v>
      </c>
      <c r="L67" s="12">
        <v>312.3286105539518</v>
      </c>
      <c r="M67" s="12">
        <v>309.7945041802889</v>
      </c>
      <c r="N67" s="12"/>
      <c r="O67" s="12"/>
    </row>
    <row r="68" spans="1:15" s="11" customFormat="1" ht="11.25">
      <c r="A68" s="12">
        <f t="shared" si="0"/>
        <v>320</v>
      </c>
      <c r="B68" s="26">
        <v>0.55</v>
      </c>
      <c r="C68" s="26">
        <v>6.23</v>
      </c>
      <c r="D68" s="12">
        <v>192.14148579341528</v>
      </c>
      <c r="E68" s="12">
        <v>1477.1086338421173</v>
      </c>
      <c r="F68" s="12">
        <v>24.19650730206221</v>
      </c>
      <c r="G68" s="12">
        <v>40.20896769417907</v>
      </c>
      <c r="H68" s="12">
        <v>8.692665853910444</v>
      </c>
      <c r="I68" s="12">
        <v>223.06867079349638</v>
      </c>
      <c r="J68" s="12">
        <v>139.12809470664487</v>
      </c>
      <c r="K68" s="12">
        <v>1252.6261666859048</v>
      </c>
      <c r="L68" s="12">
        <v>316.52412257816735</v>
      </c>
      <c r="M68" s="12">
        <v>313.9559755389936</v>
      </c>
      <c r="N68" s="12"/>
      <c r="O68" s="12"/>
    </row>
    <row r="69" spans="1:15" s="11" customFormat="1" ht="11.25">
      <c r="A69" s="12">
        <f t="shared" si="0"/>
        <v>325</v>
      </c>
      <c r="B69" s="26">
        <v>0.56</v>
      </c>
      <c r="C69" s="26">
        <v>6.33</v>
      </c>
      <c r="D69" s="12">
        <v>194.596840663815</v>
      </c>
      <c r="E69" s="12">
        <v>1495.9844422769124</v>
      </c>
      <c r="F69" s="12">
        <v>24.51920342464973</v>
      </c>
      <c r="G69" s="12">
        <v>40.800653248346386</v>
      </c>
      <c r="H69" s="12">
        <v>8.833709059085848</v>
      </c>
      <c r="I69" s="12">
        <v>226.6880806306729</v>
      </c>
      <c r="J69" s="12">
        <v>140.96499473020023</v>
      </c>
      <c r="K69" s="12">
        <v>1269.1645160390171</v>
      </c>
      <c r="L69" s="12">
        <v>320.7096358678955</v>
      </c>
      <c r="M69" s="12">
        <v>318.1075292888456</v>
      </c>
      <c r="N69" s="12"/>
      <c r="O69" s="12"/>
    </row>
    <row r="70" spans="1:15" s="11" customFormat="1" ht="11.25">
      <c r="A70" s="12">
        <f t="shared" si="0"/>
        <v>330</v>
      </c>
      <c r="B70" s="26">
        <v>0.56</v>
      </c>
      <c r="C70" s="26">
        <v>6.42</v>
      </c>
      <c r="D70" s="12">
        <v>197.04536753261692</v>
      </c>
      <c r="E70" s="12">
        <v>1514.8077597045208</v>
      </c>
      <c r="F70" s="12">
        <v>24.84117798174119</v>
      </c>
      <c r="G70" s="12">
        <v>41.39181287003791</v>
      </c>
      <c r="H70" s="12">
        <v>8.974718302768652</v>
      </c>
      <c r="I70" s="12">
        <v>230.30661895787313</v>
      </c>
      <c r="J70" s="12">
        <v>142.79754768064618</v>
      </c>
      <c r="K70" s="12">
        <v>1285.6637269453847</v>
      </c>
      <c r="L70" s="12">
        <v>324.8853275451069</v>
      </c>
      <c r="M70" s="12">
        <v>322.24934111472066</v>
      </c>
      <c r="N70" s="12"/>
      <c r="O70" s="12"/>
    </row>
    <row r="71" spans="1:15" s="11" customFormat="1" ht="11.25">
      <c r="A71" s="12">
        <f aca="true" t="shared" si="1" ref="A71:A84">A70+5</f>
        <v>335</v>
      </c>
      <c r="B71" s="26">
        <v>0.57</v>
      </c>
      <c r="C71" s="26">
        <v>6.51</v>
      </c>
      <c r="D71" s="12">
        <v>199.48718842168265</v>
      </c>
      <c r="E71" s="12">
        <v>1533.5795241813166</v>
      </c>
      <c r="F71" s="12">
        <v>25.162443484040566</v>
      </c>
      <c r="G71" s="12">
        <v>41.98245498547645</v>
      </c>
      <c r="H71" s="12">
        <v>9.115691378008453</v>
      </c>
      <c r="I71" s="12">
        <v>233.9242291409756</v>
      </c>
      <c r="J71" s="12">
        <v>144.62582948313806</v>
      </c>
      <c r="K71" s="12">
        <v>1302.1244829897041</v>
      </c>
      <c r="L71" s="12">
        <v>329.05136896066784</v>
      </c>
      <c r="M71" s="12">
        <v>326.3815809772141</v>
      </c>
      <c r="N71" s="12"/>
      <c r="O71" s="12"/>
    </row>
    <row r="72" spans="1:15" s="11" customFormat="1" ht="11.25">
      <c r="A72" s="12">
        <f t="shared" si="1"/>
        <v>340</v>
      </c>
      <c r="B72" s="26">
        <v>0.57</v>
      </c>
      <c r="C72" s="26">
        <v>6.61</v>
      </c>
      <c r="D72" s="12">
        <v>201.92242138571567</v>
      </c>
      <c r="E72" s="12">
        <v>1552.3006432657048</v>
      </c>
      <c r="F72" s="12">
        <v>25.48301204201973</v>
      </c>
      <c r="G72" s="12">
        <v>42.572587762169334</v>
      </c>
      <c r="H72" s="12">
        <v>9.256626162730248</v>
      </c>
      <c r="I72" s="12">
        <v>237.540856723907</v>
      </c>
      <c r="J72" s="12">
        <v>146.44991362442974</v>
      </c>
      <c r="K72" s="12">
        <v>1318.5474458027613</v>
      </c>
      <c r="L72" s="12">
        <v>333.20792596563064</v>
      </c>
      <c r="M72" s="12">
        <v>330.504413381731</v>
      </c>
      <c r="N72" s="12"/>
      <c r="O72" s="12"/>
    </row>
    <row r="73" spans="1:15" s="11" customFormat="1" ht="11.25">
      <c r="A73" s="12">
        <f t="shared" si="1"/>
        <v>345</v>
      </c>
      <c r="B73" s="26">
        <v>0.58</v>
      </c>
      <c r="C73" s="26">
        <v>6.7</v>
      </c>
      <c r="D73" s="12">
        <v>204.35118069762018</v>
      </c>
      <c r="E73" s="12">
        <v>1570.9719954431105</v>
      </c>
      <c r="F73" s="12">
        <v>25.802895384415088</v>
      </c>
      <c r="G73" s="12">
        <v>43.162219120538666</v>
      </c>
      <c r="H73" s="12">
        <v>9.397520615619248</v>
      </c>
      <c r="I73" s="12">
        <v>241.15644932303906</v>
      </c>
      <c r="J73" s="12">
        <v>148.26987126585857</v>
      </c>
      <c r="K73" s="12">
        <v>1334.9332560786843</v>
      </c>
      <c r="L73" s="12">
        <v>337.3551591659711</v>
      </c>
      <c r="M73" s="12">
        <v>334.6179976311559</v>
      </c>
      <c r="N73" s="12"/>
      <c r="O73" s="12"/>
    </row>
    <row r="74" spans="1:15" s="11" customFormat="1" ht="11.25">
      <c r="A74" s="12">
        <f t="shared" si="1"/>
        <v>350</v>
      </c>
      <c r="B74" s="26">
        <v>0.59</v>
      </c>
      <c r="C74" s="26">
        <v>6.8</v>
      </c>
      <c r="D74" s="12">
        <v>206.77357702264473</v>
      </c>
      <c r="E74" s="12">
        <v>1589.594431464698</v>
      </c>
      <c r="F74" s="12">
        <v>26.122104875613665</v>
      </c>
      <c r="G74" s="12">
        <v>43.751356744868396</v>
      </c>
      <c r="H74" s="12">
        <v>9.538372772256162</v>
      </c>
      <c r="I74" s="12">
        <v>244.77095652801336</v>
      </c>
      <c r="J74" s="12">
        <v>150.08577134953828</v>
      </c>
      <c r="K74" s="12">
        <v>1351.2825345310378</v>
      </c>
      <c r="L74" s="12">
        <v>341.4932241620135</v>
      </c>
      <c r="M74" s="12">
        <v>338.7224880633359</v>
      </c>
      <c r="N74" s="12"/>
      <c r="O74" s="12"/>
    </row>
    <row r="75" spans="1:15" s="11" customFormat="1" ht="11.25">
      <c r="A75" s="12">
        <f t="shared" si="1"/>
        <v>355</v>
      </c>
      <c r="B75" s="26">
        <v>0.59</v>
      </c>
      <c r="C75" s="26">
        <v>6.89</v>
      </c>
      <c r="D75" s="12">
        <v>209.18971758213348</v>
      </c>
      <c r="E75" s="12">
        <v>1608.1687756062577</v>
      </c>
      <c r="F75" s="12">
        <v>26.440651532010744</v>
      </c>
      <c r="G75" s="12">
        <v>44.34000809361669</v>
      </c>
      <c r="H75" s="12">
        <v>9.679180741484497</v>
      </c>
      <c r="I75" s="12">
        <v>248.38432980852042</v>
      </c>
      <c r="J75" s="12">
        <v>151.89768069825374</v>
      </c>
      <c r="K75" s="12">
        <v>1367.5958827922166</v>
      </c>
      <c r="L75" s="12">
        <v>345.6222717736615</v>
      </c>
      <c r="M75" s="12">
        <v>342.81803427448375</v>
      </c>
      <c r="N75" s="12"/>
      <c r="O75" s="12"/>
    </row>
    <row r="76" spans="1:15" s="11" customFormat="1" ht="11.25">
      <c r="A76" s="12">
        <f t="shared" si="1"/>
        <v>360</v>
      </c>
      <c r="B76" s="26">
        <v>0.6</v>
      </c>
      <c r="C76" s="26">
        <v>6.98</v>
      </c>
      <c r="D76" s="12">
        <v>211.5997063076456</v>
      </c>
      <c r="E76" s="12">
        <v>1626.6958268529793</v>
      </c>
      <c r="F76" s="12">
        <v>26.758546037412916</v>
      </c>
      <c r="G76" s="12">
        <v>44.928180409138676</v>
      </c>
      <c r="H76" s="12">
        <v>9.819942701993034</v>
      </c>
      <c r="I76" s="12">
        <v>251.99652242659977</v>
      </c>
      <c r="J76" s="12">
        <v>153.7056641095162</v>
      </c>
      <c r="K76" s="12">
        <v>1383.873884260264</v>
      </c>
      <c r="L76" s="12">
        <v>349.7424482524674</v>
      </c>
      <c r="M76" s="12">
        <v>346.9047813295265</v>
      </c>
      <c r="N76" s="12"/>
      <c r="O76" s="12"/>
    </row>
    <row r="77" spans="1:15" s="11" customFormat="1" ht="11.25">
      <c r="A77" s="12">
        <f t="shared" si="1"/>
        <v>365</v>
      </c>
      <c r="B77" s="26">
        <v>0.6</v>
      </c>
      <c r="C77" s="26">
        <v>7.08</v>
      </c>
      <c r="D77" s="12">
        <v>214.0036439861362</v>
      </c>
      <c r="E77" s="12">
        <v>1645.1763600155814</v>
      </c>
      <c r="F77" s="12">
        <v>27.07579875755539</v>
      </c>
      <c r="G77" s="12">
        <v>45.51588072686224</v>
      </c>
      <c r="H77" s="12">
        <v>9.960656899098133</v>
      </c>
      <c r="I77" s="12">
        <v>255.60748935406863</v>
      </c>
      <c r="J77" s="12">
        <v>155.50978444419937</v>
      </c>
      <c r="K77" s="12">
        <v>1400.117104896896</v>
      </c>
      <c r="L77" s="12">
        <v>353.8538954814831</v>
      </c>
      <c r="M77" s="12">
        <v>350.98286996033517</v>
      </c>
      <c r="N77" s="12"/>
      <c r="O77" s="12"/>
    </row>
    <row r="78" spans="1:15" s="11" customFormat="1" ht="11.25">
      <c r="A78" s="12">
        <f t="shared" si="1"/>
        <v>370</v>
      </c>
      <c r="B78" s="26">
        <v>0.61</v>
      </c>
      <c r="C78" s="26">
        <v>7.17</v>
      </c>
      <c r="D78" s="12">
        <v>216.40162839683094</v>
      </c>
      <c r="E78" s="12">
        <v>1663.6111267825268</v>
      </c>
      <c r="F78" s="12">
        <v>27.392419753795235</v>
      </c>
      <c r="G78" s="12">
        <v>46.103115883952924</v>
      </c>
      <c r="H78" s="12">
        <v>10.101321641711769</v>
      </c>
      <c r="I78" s="12">
        <v>259.2171871947164</v>
      </c>
      <c r="J78" s="12">
        <v>157.31010271013363</v>
      </c>
      <c r="K78" s="12">
        <v>1416.326093980135</v>
      </c>
      <c r="L78" s="12">
        <v>357.95675116375077</v>
      </c>
      <c r="M78" s="12">
        <v>355.0524367526859</v>
      </c>
      <c r="N78" s="12"/>
      <c r="O78" s="12"/>
    </row>
    <row r="79" spans="1:15" s="11" customFormat="1" ht="11.25">
      <c r="A79" s="12">
        <f t="shared" si="1"/>
        <v>375</v>
      </c>
      <c r="B79" s="26">
        <v>0.62</v>
      </c>
      <c r="C79" s="26">
        <v>7.27</v>
      </c>
      <c r="D79" s="12">
        <v>218.79375444037382</v>
      </c>
      <c r="E79" s="12">
        <v>1682.0008567128698</v>
      </c>
      <c r="F79" s="12">
        <v>27.708418796038558</v>
      </c>
      <c r="G79" s="12">
        <v>46.68989252750452</v>
      </c>
      <c r="H79" s="12">
        <v>10.241935299482217</v>
      </c>
      <c r="I79" s="12">
        <v>262.82557411092984</v>
      </c>
      <c r="J79" s="12">
        <v>159.10667814101402</v>
      </c>
      <c r="K79" s="12">
        <v>1432.5013848147494</v>
      </c>
      <c r="L79" s="12">
        <v>362.05114900022676</v>
      </c>
      <c r="M79" s="12">
        <v>359.11361432274015</v>
      </c>
      <c r="N79" s="12"/>
      <c r="O79" s="12"/>
    </row>
    <row r="80" spans="1:15" s="11" customFormat="1" ht="11.25">
      <c r="A80" s="12">
        <f t="shared" si="1"/>
        <v>380</v>
      </c>
      <c r="B80" s="26">
        <v>0.62</v>
      </c>
      <c r="C80" s="26">
        <v>7.36</v>
      </c>
      <c r="D80" s="12">
        <v>221.18011426078485</v>
      </c>
      <c r="E80" s="12">
        <v>1700.3462581738154</v>
      </c>
      <c r="F80" s="12">
        <v>28.02380537495335</v>
      </c>
      <c r="G80" s="12">
        <v>47.276217122286276</v>
      </c>
      <c r="H80" s="12">
        <v>10.38249630009571</v>
      </c>
      <c r="I80" s="12">
        <v>266.43260975444883</v>
      </c>
      <c r="J80" s="12">
        <v>160.8995682709395</v>
      </c>
      <c r="K80" s="12">
        <v>1448.6434954033618</v>
      </c>
      <c r="L80" s="12">
        <v>366.1372188578611</v>
      </c>
      <c r="M80" s="12">
        <v>363.1665314837608</v>
      </c>
      <c r="N80" s="12"/>
      <c r="O80" s="12"/>
    </row>
    <row r="81" spans="1:15" s="11" customFormat="1" ht="11.25">
      <c r="A81" s="12">
        <f t="shared" si="1"/>
        <v>385</v>
      </c>
      <c r="B81" s="26">
        <v>0.63</v>
      </c>
      <c r="C81" s="26">
        <v>7.45</v>
      </c>
      <c r="D81" s="12">
        <v>223.56079736071558</v>
      </c>
      <c r="E81" s="12">
        <v>1718.648019226768</v>
      </c>
      <c r="F81" s="12">
        <v>28.338588713516977</v>
      </c>
      <c r="G81" s="12">
        <v>47.86209595807666</v>
      </c>
      <c r="H81" s="12">
        <v>10.52300312672792</v>
      </c>
      <c r="I81" s="12">
        <v>270.0382552009674</v>
      </c>
      <c r="J81" s="12">
        <v>162.68882900488404</v>
      </c>
      <c r="K81" s="12">
        <v>1464.752929080926</v>
      </c>
      <c r="L81" s="12">
        <v>370.21508692850114</v>
      </c>
      <c r="M81" s="12">
        <v>367.21131340372625</v>
      </c>
      <c r="N81" s="12"/>
      <c r="O81" s="12"/>
    </row>
    <row r="82" spans="1:15" s="11" customFormat="1" ht="11.25">
      <c r="A82" s="12">
        <f t="shared" si="1"/>
        <v>390</v>
      </c>
      <c r="B82" s="26">
        <v>0.63</v>
      </c>
      <c r="C82" s="26">
        <v>7.55</v>
      </c>
      <c r="D82" s="12">
        <v>225.9358907104507</v>
      </c>
      <c r="E82" s="12">
        <v>1736.9068084652708</v>
      </c>
      <c r="F82" s="12">
        <v>28.65277777794234</v>
      </c>
      <c r="G82" s="12">
        <v>48.44753515661068</v>
      </c>
      <c r="H82" s="12">
        <v>10.663454315635407</v>
      </c>
      <c r="I82" s="12">
        <v>273.6424728883257</v>
      </c>
      <c r="J82" s="12">
        <v>164.47451468536684</v>
      </c>
      <c r="K82" s="12">
        <v>1480.8301751149884</v>
      </c>
      <c r="L82" s="12">
        <v>374.28487587923274</v>
      </c>
      <c r="M82" s="12">
        <v>371.24808175445196</v>
      </c>
      <c r="N82" s="12"/>
      <c r="O82" s="12"/>
    </row>
    <row r="83" spans="1:15" s="11" customFormat="1" ht="11.25">
      <c r="A83" s="12">
        <f t="shared" si="1"/>
        <v>395</v>
      </c>
      <c r="B83" s="26">
        <v>0.64</v>
      </c>
      <c r="C83" s="26">
        <v>7.64</v>
      </c>
      <c r="D83" s="12">
        <v>228.30547885107623</v>
      </c>
      <c r="E83" s="12">
        <v>1755.123275808149</v>
      </c>
      <c r="F83" s="12">
        <v>28.966381288023975</v>
      </c>
      <c r="G83" s="12">
        <v>49.03254067816599</v>
      </c>
      <c r="H83" s="12">
        <v>10.803848453877686</v>
      </c>
      <c r="I83" s="12">
        <v>277.24522655805464</v>
      </c>
      <c r="J83" s="12">
        <v>166.25667815557694</v>
      </c>
      <c r="K83" s="12">
        <v>1496.8757092740234</v>
      </c>
      <c r="L83" s="12">
        <v>378.34670499472685</v>
      </c>
      <c r="M83" s="12">
        <v>375.2769548527818</v>
      </c>
      <c r="N83" s="12"/>
      <c r="O83" s="12"/>
    </row>
    <row r="84" spans="1:15" s="11" customFormat="1" ht="11.25">
      <c r="A84" s="12">
        <f t="shared" si="1"/>
        <v>400</v>
      </c>
      <c r="B84" s="26">
        <v>0.64</v>
      </c>
      <c r="C84" s="26">
        <v>7.74</v>
      </c>
      <c r="D84" s="12">
        <v>230.66964399219037</v>
      </c>
      <c r="E84" s="12">
        <v>1773.298053250656</v>
      </c>
      <c r="F84" s="12">
        <v>29.27940772694135</v>
      </c>
      <c r="G84" s="12">
        <v>49.617118327810566</v>
      </c>
      <c r="H84" s="12">
        <v>10.944184177161233</v>
      </c>
      <c r="I84" s="12">
        <v>280.8464812000495</v>
      </c>
      <c r="J84" s="12">
        <v>168.03537081917955</v>
      </c>
      <c r="K84" s="12">
        <v>1512.8899943658932</v>
      </c>
      <c r="L84" s="12">
        <v>382.40069031210334</v>
      </c>
      <c r="M84" s="12">
        <v>379.29804779435807</v>
      </c>
      <c r="N84" s="12"/>
      <c r="O84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10" zoomScaleNormal="110" zoomScalePageLayoutView="0" workbookViewId="0" topLeftCell="A1">
      <selection activeCell="C5" sqref="C5"/>
    </sheetView>
  </sheetViews>
  <sheetFormatPr defaultColWidth="9.140625" defaultRowHeight="12.75"/>
  <cols>
    <col min="1" max="1" width="16.00390625" style="11" bestFit="1" customWidth="1"/>
    <col min="2" max="2" width="13.57421875" style="1" bestFit="1" customWidth="1"/>
    <col min="3" max="3" width="8.57421875" style="1" bestFit="1" customWidth="1"/>
    <col min="4" max="4" width="29.140625" style="2" bestFit="1" customWidth="1"/>
    <col min="5" max="5" width="33.140625" style="2" bestFit="1" customWidth="1"/>
    <col min="6" max="6" width="41.7109375" style="2" bestFit="1" customWidth="1"/>
    <col min="7" max="7" width="1.421875" style="1" bestFit="1" customWidth="1"/>
    <col min="8" max="16384" width="9.140625" style="1" customWidth="1"/>
  </cols>
  <sheetData>
    <row r="1" spans="1:6" s="3" customFormat="1" ht="11.25">
      <c r="A1" s="3" t="s">
        <v>12</v>
      </c>
      <c r="B1" s="3" t="s">
        <v>10</v>
      </c>
      <c r="C1" s="3" t="s">
        <v>66</v>
      </c>
      <c r="D1" s="8" t="s">
        <v>62</v>
      </c>
      <c r="E1" s="8" t="s">
        <v>13</v>
      </c>
      <c r="F1" s="10" t="s">
        <v>63</v>
      </c>
    </row>
    <row r="2" spans="4:6" s="3" customFormat="1" ht="11.25">
      <c r="D2" s="8"/>
      <c r="E2" s="8"/>
      <c r="F2" s="8"/>
    </row>
    <row r="3" spans="1:7" ht="11.25">
      <c r="A3" s="11">
        <v>13</v>
      </c>
      <c r="B3" s="1" t="s">
        <v>8</v>
      </c>
      <c r="C3" s="1">
        <v>100</v>
      </c>
      <c r="D3" s="2">
        <f>EXP(0.7409*(LN(C3))-4.719)</f>
        <v>0.2706227730425219</v>
      </c>
      <c r="E3" s="2">
        <f>(1.101672-((LN(C3)*(0.041838))))</f>
        <v>0.9090008897586301</v>
      </c>
      <c r="F3" s="2">
        <f>D3*E3</f>
        <v>0.24599634148460026</v>
      </c>
      <c r="G3" s="1" t="s">
        <v>1</v>
      </c>
    </row>
    <row r="4" ht="11.25"/>
    <row r="5" spans="1:6" s="3" customFormat="1" ht="11.25">
      <c r="A5" s="3" t="s">
        <v>12</v>
      </c>
      <c r="B5" s="3" t="s">
        <v>10</v>
      </c>
      <c r="C5" s="3" t="s">
        <v>66</v>
      </c>
      <c r="D5" s="8" t="s">
        <v>62</v>
      </c>
      <c r="E5" s="8" t="s">
        <v>13</v>
      </c>
      <c r="F5" s="10" t="s">
        <v>63</v>
      </c>
    </row>
    <row r="6" spans="4:6" s="3" customFormat="1" ht="11.25">
      <c r="D6" s="8"/>
      <c r="E6" s="8"/>
      <c r="F6" s="8"/>
    </row>
    <row r="7" spans="1:7" ht="11.25">
      <c r="A7" s="11">
        <v>14</v>
      </c>
      <c r="B7" s="1" t="s">
        <v>9</v>
      </c>
      <c r="C7" s="1">
        <v>100</v>
      </c>
      <c r="D7" s="2">
        <f>EXP(1.0166*(LN(C7))-3.925)</f>
        <v>2.131052546758505</v>
      </c>
      <c r="E7" s="2">
        <f>(1.136672-((LN(C7)*(0.041838))))</f>
        <v>0.9440008897586301</v>
      </c>
      <c r="F7" s="2">
        <f>D7*E7</f>
        <v>2.011715500262423</v>
      </c>
      <c r="G7" s="1" t="s">
        <v>1</v>
      </c>
    </row>
    <row r="8" ht="11.25"/>
    <row r="9" ht="11.25">
      <c r="B9" s="1" t="s">
        <v>1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22" ht="12">
      <c r="C22" s="22"/>
    </row>
    <row r="23" ht="11.25">
      <c r="C23" s="23"/>
    </row>
    <row r="24" ht="11.25">
      <c r="C24" s="23"/>
    </row>
    <row r="25" ht="11.25">
      <c r="C25" s="23"/>
    </row>
    <row r="26" ht="11.25">
      <c r="C26" s="23"/>
    </row>
    <row r="27" ht="11.25">
      <c r="C27" s="23"/>
    </row>
    <row r="28" ht="12">
      <c r="C28" s="24"/>
    </row>
  </sheetData>
  <sheetProtection/>
  <printOptions/>
  <pageMargins left="0.75" right="0.75" top="1" bottom="1" header="0.5" footer="0.5"/>
  <pageSetup horizontalDpi="360" verticalDpi="36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F21" sqref="F21"/>
    </sheetView>
  </sheetViews>
  <sheetFormatPr defaultColWidth="9.140625" defaultRowHeight="12.75"/>
  <cols>
    <col min="1" max="1" width="16.00390625" style="11" bestFit="1" customWidth="1"/>
    <col min="2" max="2" width="14.00390625" style="0" bestFit="1" customWidth="1"/>
    <col min="3" max="3" width="8.57421875" style="0" bestFit="1" customWidth="1"/>
    <col min="4" max="4" width="29.140625" style="9" bestFit="1" customWidth="1"/>
    <col min="5" max="5" width="33.140625" style="9" bestFit="1" customWidth="1"/>
    <col min="6" max="6" width="41.7109375" style="9" bestFit="1" customWidth="1"/>
    <col min="7" max="7" width="1.421875" style="0" bestFit="1" customWidth="1"/>
  </cols>
  <sheetData>
    <row r="1" spans="1:6" s="3" customFormat="1" ht="11.25">
      <c r="A1" s="3" t="s">
        <v>12</v>
      </c>
      <c r="B1" s="3" t="s">
        <v>14</v>
      </c>
      <c r="C1" s="3" t="s">
        <v>66</v>
      </c>
      <c r="D1" s="8" t="s">
        <v>62</v>
      </c>
      <c r="E1" s="8" t="s">
        <v>13</v>
      </c>
      <c r="F1" s="10" t="s">
        <v>63</v>
      </c>
    </row>
    <row r="2" spans="4:6" s="3" customFormat="1" ht="11.25">
      <c r="D2" s="8"/>
      <c r="E2" s="8"/>
      <c r="F2" s="8"/>
    </row>
    <row r="3" spans="1:7" s="1" customFormat="1" ht="11.25">
      <c r="A3" s="11">
        <v>15</v>
      </c>
      <c r="B3" s="1" t="s">
        <v>8</v>
      </c>
      <c r="C3" s="1">
        <v>100</v>
      </c>
      <c r="D3" s="2">
        <f>EXP(0.819*(LN(C3))+0.6848)</f>
        <v>86.1796768373742</v>
      </c>
      <c r="E3" s="2">
        <v>0.86</v>
      </c>
      <c r="F3" s="2">
        <f>D3*E3</f>
        <v>74.11452208014181</v>
      </c>
      <c r="G3" s="1" t="s">
        <v>1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12</v>
      </c>
      <c r="B5" s="3" t="s">
        <v>14</v>
      </c>
      <c r="C5" s="3" t="s">
        <v>66</v>
      </c>
      <c r="D5" s="8" t="s">
        <v>62</v>
      </c>
      <c r="E5" s="8" t="s">
        <v>13</v>
      </c>
      <c r="F5" s="10" t="s">
        <v>64</v>
      </c>
    </row>
    <row r="6" spans="4:6" s="3" customFormat="1" ht="11.25">
      <c r="D6" s="8"/>
      <c r="E6" s="8"/>
      <c r="F6" s="8"/>
    </row>
    <row r="7" spans="1:7" s="1" customFormat="1" ht="11.25">
      <c r="A7" s="11">
        <v>16</v>
      </c>
      <c r="B7" s="1" t="s">
        <v>9</v>
      </c>
      <c r="C7" s="1">
        <v>100</v>
      </c>
      <c r="D7" s="2">
        <f>EXP(0.819*(LN(C7))+3.7256)</f>
        <v>1803.0489685600057</v>
      </c>
      <c r="E7" s="2">
        <v>0.316</v>
      </c>
      <c r="F7" s="2">
        <f>D7*E7</f>
        <v>569.7634740649618</v>
      </c>
      <c r="G7" s="1" t="s">
        <v>1</v>
      </c>
    </row>
    <row r="10" ht="12.75"/>
    <row r="11" ht="12.75"/>
    <row r="12" ht="12.75"/>
    <row r="13" ht="12.75"/>
    <row r="14" ht="12.75"/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H21" sqref="H21"/>
    </sheetView>
  </sheetViews>
  <sheetFormatPr defaultColWidth="9.140625" defaultRowHeight="12.75"/>
  <cols>
    <col min="1" max="1" width="16.00390625" style="11" bestFit="1" customWidth="1"/>
    <col min="2" max="2" width="13.57421875" style="0" bestFit="1" customWidth="1"/>
    <col min="3" max="3" width="8.57421875" style="0" bestFit="1" customWidth="1"/>
    <col min="4" max="4" width="29.140625" style="9" bestFit="1" customWidth="1"/>
    <col min="5" max="5" width="33.140625" style="9" bestFit="1" customWidth="1"/>
    <col min="6" max="6" width="39.28125" style="9" bestFit="1" customWidth="1"/>
    <col min="7" max="7" width="1.421875" style="0" bestFit="1" customWidth="1"/>
  </cols>
  <sheetData>
    <row r="1" spans="1:6" s="3" customFormat="1" ht="11.25">
      <c r="A1" s="3" t="s">
        <v>12</v>
      </c>
      <c r="B1" s="3" t="s">
        <v>10</v>
      </c>
      <c r="C1" s="3" t="s">
        <v>66</v>
      </c>
      <c r="D1" s="8" t="s">
        <v>62</v>
      </c>
      <c r="E1" s="8" t="s">
        <v>13</v>
      </c>
      <c r="F1" s="10" t="s">
        <v>65</v>
      </c>
    </row>
    <row r="2" spans="4:6" s="3" customFormat="1" ht="11.25">
      <c r="D2" s="8"/>
      <c r="E2" s="8"/>
      <c r="F2" s="8"/>
    </row>
    <row r="3" spans="1:7" s="1" customFormat="1" ht="11.25">
      <c r="A3" s="11">
        <v>17</v>
      </c>
      <c r="B3" s="1" t="s">
        <v>8</v>
      </c>
      <c r="C3" s="1">
        <v>100</v>
      </c>
      <c r="D3" s="2">
        <f>EXP(0.8545*(LN(C3))-1.702)</f>
        <v>9.32890760555644</v>
      </c>
      <c r="E3" s="2">
        <v>0.96</v>
      </c>
      <c r="F3" s="2">
        <f>D3*E3</f>
        <v>8.955751301334182</v>
      </c>
      <c r="G3" s="1" t="s">
        <v>1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12</v>
      </c>
      <c r="B5" s="3" t="s">
        <v>10</v>
      </c>
      <c r="C5" s="3" t="s">
        <v>66</v>
      </c>
      <c r="D5" s="8" t="s">
        <v>62</v>
      </c>
      <c r="E5" s="8" t="s">
        <v>13</v>
      </c>
      <c r="F5" s="10" t="s">
        <v>65</v>
      </c>
    </row>
    <row r="6" spans="4:6" s="3" customFormat="1" ht="11.25">
      <c r="D6" s="8"/>
      <c r="E6" s="8"/>
      <c r="F6" s="8"/>
    </row>
    <row r="7" spans="1:7" s="1" customFormat="1" ht="11.25">
      <c r="A7" s="11">
        <v>18</v>
      </c>
      <c r="B7" s="1" t="s">
        <v>9</v>
      </c>
      <c r="C7" s="1">
        <v>100</v>
      </c>
      <c r="D7" s="2">
        <f>EXP(0.9422*(LN(C7))-1.7)</f>
        <v>13.999076305191297</v>
      </c>
      <c r="E7" s="2">
        <v>0.96</v>
      </c>
      <c r="F7" s="2">
        <f>D7*E7</f>
        <v>13.439113252983644</v>
      </c>
      <c r="G7" s="1" t="s">
        <v>1</v>
      </c>
    </row>
    <row r="10" ht="12.75"/>
    <row r="11" ht="12.75"/>
    <row r="12" ht="12.75"/>
    <row r="13" ht="12.75"/>
    <row r="14" ht="12.75"/>
    <row r="15" ht="12.75"/>
    <row r="16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E19" sqref="E19"/>
    </sheetView>
  </sheetViews>
  <sheetFormatPr defaultColWidth="9.140625" defaultRowHeight="12.75"/>
  <cols>
    <col min="1" max="1" width="16.00390625" style="11" bestFit="1" customWidth="1"/>
    <col min="2" max="2" width="13.57421875" style="1" bestFit="1" customWidth="1"/>
    <col min="3" max="3" width="8.57421875" style="1" bestFit="1" customWidth="1"/>
    <col min="4" max="4" width="29.140625" style="2" bestFit="1" customWidth="1"/>
    <col min="5" max="5" width="33.140625" style="2" bestFit="1" customWidth="1"/>
    <col min="6" max="6" width="39.28125" style="2" bestFit="1" customWidth="1"/>
    <col min="7" max="7" width="1.421875" style="1" bestFit="1" customWidth="1"/>
    <col min="8" max="16384" width="9.140625" style="1" customWidth="1"/>
  </cols>
  <sheetData>
    <row r="1" spans="1:6" s="3" customFormat="1" ht="11.25">
      <c r="A1" s="3" t="s">
        <v>12</v>
      </c>
      <c r="B1" s="3" t="s">
        <v>10</v>
      </c>
      <c r="C1" s="3" t="s">
        <v>66</v>
      </c>
      <c r="D1" s="8" t="s">
        <v>62</v>
      </c>
      <c r="E1" s="8" t="s">
        <v>13</v>
      </c>
      <c r="F1" s="10" t="s">
        <v>65</v>
      </c>
    </row>
    <row r="2" spans="4:6" s="3" customFormat="1" ht="11.25">
      <c r="D2" s="8"/>
      <c r="E2" s="8"/>
      <c r="F2" s="8"/>
    </row>
    <row r="3" spans="1:7" ht="11.25">
      <c r="A3" s="11">
        <v>19</v>
      </c>
      <c r="B3" s="1" t="s">
        <v>8</v>
      </c>
      <c r="C3" s="1">
        <v>100</v>
      </c>
      <c r="D3" s="2">
        <f>EXP(1.273*(LN(C3))-4.705)</f>
        <v>3.1815918291892142</v>
      </c>
      <c r="E3" s="2">
        <f>(1.46203-((LN(C3)*(0.145712))))</f>
        <v>0.7910014418593031</v>
      </c>
      <c r="F3" s="2">
        <f>D3*E3</f>
        <v>2.516643724296446</v>
      </c>
      <c r="G3" s="1" t="s">
        <v>1</v>
      </c>
    </row>
    <row r="4" ht="11.25"/>
    <row r="5" spans="1:6" s="3" customFormat="1" ht="11.25">
      <c r="A5" s="3" t="s">
        <v>12</v>
      </c>
      <c r="B5" s="3" t="s">
        <v>10</v>
      </c>
      <c r="C5" s="3" t="s">
        <v>66</v>
      </c>
      <c r="D5" s="8" t="s">
        <v>62</v>
      </c>
      <c r="E5" s="8" t="s">
        <v>13</v>
      </c>
      <c r="F5" s="10" t="s">
        <v>65</v>
      </c>
    </row>
    <row r="6" spans="4:6" s="3" customFormat="1" ht="11.25">
      <c r="D6" s="8"/>
      <c r="E6" s="8"/>
      <c r="F6" s="8"/>
    </row>
    <row r="7" spans="1:7" ht="11.25">
      <c r="A7" s="11">
        <v>20</v>
      </c>
      <c r="B7" s="1" t="s">
        <v>9</v>
      </c>
      <c r="C7" s="1">
        <v>100</v>
      </c>
      <c r="D7" s="2">
        <f>EXP(1.273*(LN(C7))-1.46)</f>
        <v>81.64508705064492</v>
      </c>
      <c r="E7" s="2">
        <f>(1.46203-((LN(C7)*(0.145712))))</f>
        <v>0.7910014418593031</v>
      </c>
      <c r="F7" s="2">
        <f>D7*E7</f>
        <v>64.58138157778845</v>
      </c>
      <c r="G7" s="1" t="s">
        <v>1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C5" sqref="C5"/>
    </sheetView>
  </sheetViews>
  <sheetFormatPr defaultColWidth="9.140625" defaultRowHeight="12.75"/>
  <cols>
    <col min="1" max="1" width="16.00390625" style="11" bestFit="1" customWidth="1"/>
    <col min="2" max="2" width="13.57421875" style="0" bestFit="1" customWidth="1"/>
    <col min="3" max="3" width="8.57421875" style="0" bestFit="1" customWidth="1"/>
    <col min="4" max="4" width="29.140625" style="9" bestFit="1" customWidth="1"/>
    <col min="5" max="5" width="33.140625" style="9" bestFit="1" customWidth="1"/>
    <col min="6" max="6" width="39.28125" style="9" bestFit="1" customWidth="1"/>
    <col min="7" max="7" width="1.421875" style="0" bestFit="1" customWidth="1"/>
  </cols>
  <sheetData>
    <row r="1" spans="1:6" s="3" customFormat="1" ht="11.25">
      <c r="A1" s="3" t="s">
        <v>12</v>
      </c>
      <c r="B1" s="3" t="s">
        <v>10</v>
      </c>
      <c r="C1" s="3" t="s">
        <v>66</v>
      </c>
      <c r="D1" s="8" t="s">
        <v>62</v>
      </c>
      <c r="E1" s="8" t="s">
        <v>13</v>
      </c>
      <c r="F1" s="10" t="s">
        <v>65</v>
      </c>
    </row>
    <row r="2" spans="4:6" s="3" customFormat="1" ht="11.25">
      <c r="D2" s="8"/>
      <c r="E2" s="8"/>
      <c r="F2" s="8"/>
    </row>
    <row r="3" spans="1:7" s="1" customFormat="1" ht="11.25">
      <c r="A3" s="11">
        <v>21</v>
      </c>
      <c r="B3" s="1" t="s">
        <v>8</v>
      </c>
      <c r="C3" s="1">
        <v>100</v>
      </c>
      <c r="D3" s="2">
        <f>EXP(0.846*(LN(C3))+0.0584)</f>
        <v>52.163028483303464</v>
      </c>
      <c r="E3" s="2">
        <v>0.997</v>
      </c>
      <c r="F3" s="2">
        <f>D3*E3</f>
        <v>52.00653939785355</v>
      </c>
      <c r="G3" s="1" t="s">
        <v>1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12</v>
      </c>
      <c r="B5" s="3" t="s">
        <v>10</v>
      </c>
      <c r="C5" s="3" t="s">
        <v>66</v>
      </c>
      <c r="D5" s="8" t="s">
        <v>62</v>
      </c>
      <c r="E5" s="8" t="s">
        <v>13</v>
      </c>
      <c r="F5" s="10" t="s">
        <v>65</v>
      </c>
    </row>
    <row r="6" spans="4:6" s="3" customFormat="1" ht="11.25">
      <c r="D6" s="8"/>
      <c r="E6" s="8"/>
      <c r="F6" s="8"/>
    </row>
    <row r="7" spans="1:7" s="1" customFormat="1" ht="11.25">
      <c r="A7" s="11">
        <v>22</v>
      </c>
      <c r="B7" s="1" t="s">
        <v>9</v>
      </c>
      <c r="C7" s="1">
        <v>100</v>
      </c>
      <c r="D7" s="2">
        <f>EXP(0.846*(LN(C7))+2.255)</f>
        <v>469.1741292911058</v>
      </c>
      <c r="E7" s="2">
        <v>0.998</v>
      </c>
      <c r="F7" s="2">
        <f>D7*E7</f>
        <v>468.2357810325236</v>
      </c>
      <c r="G7" s="1" t="s">
        <v>1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F20" sqref="F20"/>
    </sheetView>
  </sheetViews>
  <sheetFormatPr defaultColWidth="9.140625" defaultRowHeight="12.75"/>
  <cols>
    <col min="1" max="1" width="16.00390625" style="11" bestFit="1" customWidth="1"/>
    <col min="2" max="2" width="13.57421875" style="0" bestFit="1" customWidth="1"/>
    <col min="3" max="3" width="8.57421875" style="0" bestFit="1" customWidth="1"/>
    <col min="4" max="4" width="29.140625" style="9" bestFit="1" customWidth="1"/>
    <col min="5" max="5" width="33.140625" style="9" bestFit="1" customWidth="1"/>
    <col min="6" max="6" width="39.28125" style="9" bestFit="1" customWidth="1"/>
    <col min="7" max="7" width="1.421875" style="0" bestFit="1" customWidth="1"/>
  </cols>
  <sheetData>
    <row r="1" spans="1:6" s="3" customFormat="1" ht="11.25">
      <c r="A1" s="3" t="s">
        <v>12</v>
      </c>
      <c r="B1" s="3" t="s">
        <v>10</v>
      </c>
      <c r="C1" s="3" t="s">
        <v>66</v>
      </c>
      <c r="D1" s="8" t="s">
        <v>62</v>
      </c>
      <c r="E1" s="8" t="s">
        <v>13</v>
      </c>
      <c r="F1" s="10" t="s">
        <v>65</v>
      </c>
    </row>
    <row r="2" spans="4:6" s="3" customFormat="1" ht="11.25">
      <c r="D2" s="8"/>
      <c r="E2" s="8"/>
      <c r="F2" s="8"/>
    </row>
    <row r="3" spans="1:7" s="1" customFormat="1" ht="11.25">
      <c r="A3" s="11">
        <v>23</v>
      </c>
      <c r="B3" s="1" t="s">
        <v>8</v>
      </c>
      <c r="C3" s="1">
        <v>100</v>
      </c>
      <c r="D3" s="2">
        <f>EXP(0.8473*(LN(C3))+0.884)</f>
        <v>119.81641527070842</v>
      </c>
      <c r="E3" s="2">
        <v>0.986</v>
      </c>
      <c r="F3" s="2">
        <f>D3*E3</f>
        <v>118.1389854569185</v>
      </c>
      <c r="G3" s="1" t="s">
        <v>1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12</v>
      </c>
      <c r="B5" s="3" t="s">
        <v>10</v>
      </c>
      <c r="C5" s="3" t="s">
        <v>66</v>
      </c>
      <c r="D5" s="8" t="s">
        <v>62</v>
      </c>
      <c r="E5" s="8" t="s">
        <v>13</v>
      </c>
      <c r="F5" s="10" t="s">
        <v>65</v>
      </c>
    </row>
    <row r="6" spans="4:6" s="3" customFormat="1" ht="11.25">
      <c r="D6" s="8"/>
      <c r="E6" s="8"/>
      <c r="F6" s="8"/>
    </row>
    <row r="7" spans="1:7" s="1" customFormat="1" ht="11.25">
      <c r="A7" s="11">
        <v>24</v>
      </c>
      <c r="B7" s="1" t="s">
        <v>9</v>
      </c>
      <c r="C7" s="1">
        <v>100</v>
      </c>
      <c r="D7" s="2">
        <f>EXP(0.8473*(LN(C7))+0.884)</f>
        <v>119.81641527070842</v>
      </c>
      <c r="E7" s="2">
        <v>0.978</v>
      </c>
      <c r="F7" s="2">
        <f>D7*E7</f>
        <v>117.18045413475284</v>
      </c>
      <c r="G7" s="1" t="s">
        <v>1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="110" zoomScaleNormal="110" zoomScalePageLayoutView="0" workbookViewId="0" topLeftCell="A1">
      <selection activeCell="D16" sqref="D16"/>
    </sheetView>
  </sheetViews>
  <sheetFormatPr defaultColWidth="9.140625" defaultRowHeight="12.75"/>
  <cols>
    <col min="1" max="1" width="13.00390625" style="4" bestFit="1" customWidth="1"/>
    <col min="2" max="2" width="13.421875" style="4" bestFit="1" customWidth="1"/>
    <col min="3" max="3" width="16.140625" style="4" bestFit="1" customWidth="1"/>
    <col min="4" max="4" width="27.421875" style="7" bestFit="1" customWidth="1"/>
    <col min="5" max="16384" width="9.140625" style="4" customWidth="1"/>
  </cols>
  <sheetData>
    <row r="1" spans="1:4" s="5" customFormat="1" ht="11.25">
      <c r="A1" s="5" t="s">
        <v>2</v>
      </c>
      <c r="B1" s="5" t="s">
        <v>3</v>
      </c>
      <c r="C1" s="5" t="s">
        <v>15</v>
      </c>
      <c r="D1" s="6" t="s">
        <v>67</v>
      </c>
    </row>
    <row r="2" ht="10.5"/>
    <row r="3" spans="1:4" ht="10.5">
      <c r="A3" s="4">
        <v>100</v>
      </c>
      <c r="B3" s="4">
        <v>200</v>
      </c>
      <c r="C3" s="4">
        <v>100</v>
      </c>
      <c r="D3" s="7">
        <f>(0.043*A3)/((0.025*(B3))+(0.041*(C3)))^0.5</f>
        <v>1.425436119883361</v>
      </c>
    </row>
    <row r="4" ht="10.5"/>
    <row r="5" ht="10.5"/>
    <row r="6" ht="10.5"/>
    <row r="7" ht="10.5"/>
    <row r="8" ht="10.5"/>
    <row r="9" ht="10.5"/>
    <row r="10" ht="10.5"/>
    <row r="11" ht="10.5"/>
    <row r="12" ht="10.5"/>
    <row r="13" ht="10.5"/>
    <row r="14" ht="10.5"/>
    <row r="15" ht="10.5"/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2"/>
  <sheetViews>
    <sheetView zoomScale="80" zoomScaleNormal="80" zoomScalePageLayoutView="0" workbookViewId="0" topLeftCell="C1">
      <selection activeCell="L19" sqref="L19"/>
    </sheetView>
  </sheetViews>
  <sheetFormatPr defaultColWidth="9.140625" defaultRowHeight="12.75"/>
  <cols>
    <col min="1" max="1" width="4.421875" style="12" bestFit="1" customWidth="1"/>
    <col min="2" max="2" width="10.421875" style="11" bestFit="1" customWidth="1"/>
    <col min="3" max="4" width="20.140625" style="11" bestFit="1" customWidth="1"/>
    <col min="5" max="5" width="15.7109375" style="11" bestFit="1" customWidth="1"/>
    <col min="6" max="7" width="20.140625" style="11" bestFit="1" customWidth="1"/>
    <col min="8" max="8" width="15.7109375" style="11" bestFit="1" customWidth="1"/>
    <col min="9" max="10" width="20.140625" style="11" bestFit="1" customWidth="1"/>
    <col min="11" max="11" width="15.7109375" style="11" bestFit="1" customWidth="1"/>
    <col min="12" max="13" width="20.140625" style="11" bestFit="1" customWidth="1"/>
    <col min="14" max="14" width="15.7109375" style="11" bestFit="1" customWidth="1"/>
    <col min="15" max="16384" width="9.140625" style="11" customWidth="1"/>
  </cols>
  <sheetData>
    <row r="1" spans="2:14" ht="11.25">
      <c r="B1" s="12"/>
      <c r="C1" s="11" t="s">
        <v>16</v>
      </c>
      <c r="D1" s="11" t="s">
        <v>17</v>
      </c>
      <c r="E1" s="11" t="s">
        <v>18</v>
      </c>
      <c r="F1" s="11" t="s">
        <v>19</v>
      </c>
      <c r="G1" s="11" t="s">
        <v>20</v>
      </c>
      <c r="H1" s="11" t="s">
        <v>21</v>
      </c>
      <c r="I1" s="11" t="s">
        <v>22</v>
      </c>
      <c r="J1" s="11" t="s">
        <v>23</v>
      </c>
      <c r="K1" s="11" t="s">
        <v>24</v>
      </c>
      <c r="L1" s="11" t="s">
        <v>25</v>
      </c>
      <c r="M1" s="11" t="s">
        <v>26</v>
      </c>
      <c r="N1" s="11" t="s">
        <v>27</v>
      </c>
    </row>
    <row r="2" spans="1:14" ht="11.25">
      <c r="A2" s="12" t="s">
        <v>0</v>
      </c>
      <c r="B2" s="12" t="s">
        <v>11</v>
      </c>
      <c r="C2" s="11" t="s">
        <v>59</v>
      </c>
      <c r="D2" s="11" t="s">
        <v>59</v>
      </c>
      <c r="E2" s="11" t="s">
        <v>60</v>
      </c>
      <c r="F2" s="11" t="s">
        <v>59</v>
      </c>
      <c r="G2" s="11" t="s">
        <v>59</v>
      </c>
      <c r="H2" s="11" t="s">
        <v>60</v>
      </c>
      <c r="I2" s="11" t="s">
        <v>59</v>
      </c>
      <c r="J2" s="11" t="s">
        <v>59</v>
      </c>
      <c r="K2" s="11" t="s">
        <v>60</v>
      </c>
      <c r="L2" s="11" t="s">
        <v>59</v>
      </c>
      <c r="M2" s="11" t="s">
        <v>59</v>
      </c>
      <c r="N2" s="11" t="s">
        <v>60</v>
      </c>
    </row>
    <row r="3" spans="2:14" ht="11.25">
      <c r="B3" s="12"/>
      <c r="C3" s="11" t="s">
        <v>4</v>
      </c>
      <c r="D3" s="11" t="s">
        <v>4</v>
      </c>
      <c r="E3" s="11" t="s">
        <v>4</v>
      </c>
      <c r="F3" s="11" t="s">
        <v>4</v>
      </c>
      <c r="G3" s="11" t="s">
        <v>4</v>
      </c>
      <c r="H3" s="11" t="s">
        <v>4</v>
      </c>
      <c r="I3" s="11" t="s">
        <v>4</v>
      </c>
      <c r="J3" s="11" t="s">
        <v>4</v>
      </c>
      <c r="K3" s="11" t="s">
        <v>4</v>
      </c>
      <c r="L3" s="11" t="s">
        <v>4</v>
      </c>
      <c r="M3" s="11" t="s">
        <v>4</v>
      </c>
      <c r="N3" s="11" t="s">
        <v>4</v>
      </c>
    </row>
    <row r="4" ht="11.25">
      <c r="B4" s="12"/>
    </row>
    <row r="5" spans="1:14" ht="11.25">
      <c r="A5" s="12">
        <v>6.5</v>
      </c>
      <c r="B5" s="20">
        <v>0</v>
      </c>
      <c r="C5" s="21">
        <v>6.6662223341788165</v>
      </c>
      <c r="D5" s="21">
        <v>16.66555583544704</v>
      </c>
      <c r="E5" s="21">
        <v>48.82808858123013</v>
      </c>
      <c r="F5" s="21">
        <v>10.824377666165713</v>
      </c>
      <c r="G5" s="21">
        <v>27.060944165414284</v>
      </c>
      <c r="H5" s="21">
        <v>48.82808858123013</v>
      </c>
      <c r="I5" s="21">
        <v>6.6662223341788165</v>
      </c>
      <c r="J5" s="21">
        <v>16.66555583544704</v>
      </c>
      <c r="K5" s="21">
        <v>32.607886501028425</v>
      </c>
      <c r="L5" s="21">
        <v>10.824377666165713</v>
      </c>
      <c r="M5" s="21">
        <v>27.060944165414284</v>
      </c>
      <c r="N5" s="21">
        <v>32.607886501028425</v>
      </c>
    </row>
    <row r="6" spans="1:14" ht="11.25">
      <c r="A6" s="12">
        <v>6.6</v>
      </c>
      <c r="B6" s="20">
        <v>0</v>
      </c>
      <c r="C6" s="21">
        <v>6.565269920755806</v>
      </c>
      <c r="D6" s="21">
        <v>16.413174801889514</v>
      </c>
      <c r="E6" s="21">
        <v>46.84359068634736</v>
      </c>
      <c r="F6" s="21">
        <v>10.660454683339461</v>
      </c>
      <c r="G6" s="21">
        <v>26.651136708348652</v>
      </c>
      <c r="H6" s="21">
        <v>46.84359068634736</v>
      </c>
      <c r="I6" s="21">
        <v>6.565269920755806</v>
      </c>
      <c r="J6" s="21">
        <v>16.413174801889514</v>
      </c>
      <c r="K6" s="21">
        <v>31.28264066165655</v>
      </c>
      <c r="L6" s="21">
        <v>10.660454683339461</v>
      </c>
      <c r="M6" s="21">
        <v>26.651136708348652</v>
      </c>
      <c r="N6" s="21">
        <v>31.28264066165655</v>
      </c>
    </row>
    <row r="7" spans="1:14" ht="11.25">
      <c r="A7" s="12">
        <v>6.7</v>
      </c>
      <c r="B7" s="20">
        <v>0</v>
      </c>
      <c r="C7" s="21">
        <v>6.442550520370169</v>
      </c>
      <c r="D7" s="21">
        <v>16.106376300925422</v>
      </c>
      <c r="E7" s="21">
        <v>44.56522097505763</v>
      </c>
      <c r="F7" s="21">
        <v>10.46118723167815</v>
      </c>
      <c r="G7" s="21">
        <v>26.152968079195375</v>
      </c>
      <c r="H7" s="21">
        <v>44.56522097505763</v>
      </c>
      <c r="I7" s="21">
        <v>6.442550520370169</v>
      </c>
      <c r="J7" s="21">
        <v>16.106376300925422</v>
      </c>
      <c r="K7" s="21">
        <v>29.761147497958348</v>
      </c>
      <c r="L7" s="21">
        <v>10.46118723167815</v>
      </c>
      <c r="M7" s="21">
        <v>26.152968079195375</v>
      </c>
      <c r="N7" s="21">
        <v>29.761147497958348</v>
      </c>
    </row>
    <row r="8" spans="1:14" ht="11.25">
      <c r="A8" s="12">
        <v>6.8</v>
      </c>
      <c r="B8" s="20">
        <v>0</v>
      </c>
      <c r="C8" s="21">
        <v>6.294589276930777</v>
      </c>
      <c r="D8" s="21">
        <v>15.736473192326944</v>
      </c>
      <c r="E8" s="21">
        <v>41.99635360939259</v>
      </c>
      <c r="F8" s="21">
        <v>10.22093296192002</v>
      </c>
      <c r="G8" s="21">
        <v>25.55233240480005</v>
      </c>
      <c r="H8" s="21">
        <v>41.99635360939259</v>
      </c>
      <c r="I8" s="21">
        <v>6.294589276930777</v>
      </c>
      <c r="J8" s="21">
        <v>15.736473192326944</v>
      </c>
      <c r="K8" s="21">
        <v>28.045660272184865</v>
      </c>
      <c r="L8" s="21">
        <v>10.22093296192002</v>
      </c>
      <c r="M8" s="21">
        <v>25.55233240480005</v>
      </c>
      <c r="N8" s="21">
        <v>28.045660272184865</v>
      </c>
    </row>
    <row r="9" spans="1:14" ht="11.25">
      <c r="A9" s="12">
        <v>6.9</v>
      </c>
      <c r="B9" s="20">
        <v>0</v>
      </c>
      <c r="C9" s="21">
        <v>6.117948101621916</v>
      </c>
      <c r="D9" s="21">
        <v>15.294870254054791</v>
      </c>
      <c r="E9" s="21">
        <v>39.15835902948063</v>
      </c>
      <c r="F9" s="21">
        <v>9.93410922621364</v>
      </c>
      <c r="G9" s="21">
        <v>24.835273065534096</v>
      </c>
      <c r="H9" s="21">
        <v>39.15835902948063</v>
      </c>
      <c r="I9" s="21">
        <v>6.117948101621916</v>
      </c>
      <c r="J9" s="21">
        <v>15.294870254054791</v>
      </c>
      <c r="K9" s="21">
        <v>26.150450144279727</v>
      </c>
      <c r="L9" s="21">
        <v>9.93410922621364</v>
      </c>
      <c r="M9" s="21">
        <v>24.835273065534096</v>
      </c>
      <c r="N9" s="21">
        <v>26.150450144279727</v>
      </c>
    </row>
    <row r="10" spans="1:14" ht="11.25">
      <c r="A10" s="12">
        <v>7</v>
      </c>
      <c r="B10" s="20">
        <v>0</v>
      </c>
      <c r="C10" s="21">
        <v>5.909538209487227</v>
      </c>
      <c r="D10" s="21">
        <v>14.773845523718068</v>
      </c>
      <c r="E10" s="21">
        <v>36.09274647394472</v>
      </c>
      <c r="F10" s="21">
        <v>9.595700564044611</v>
      </c>
      <c r="G10" s="21">
        <v>23.989251410111528</v>
      </c>
      <c r="H10" s="21">
        <v>36.09274647394472</v>
      </c>
      <c r="I10" s="21">
        <v>5.909538209487227</v>
      </c>
      <c r="J10" s="21">
        <v>14.773845523718068</v>
      </c>
      <c r="K10" s="21">
        <v>24.10323694499835</v>
      </c>
      <c r="L10" s="21">
        <v>9.595700564044611</v>
      </c>
      <c r="M10" s="21">
        <v>23.989251410111528</v>
      </c>
      <c r="N10" s="21">
        <v>24.10323694499835</v>
      </c>
    </row>
    <row r="11" spans="1:14" ht="11.25">
      <c r="A11" s="12">
        <v>7.1</v>
      </c>
      <c r="B11" s="20">
        <v>0</v>
      </c>
      <c r="C11" s="21">
        <v>5.667037455649111</v>
      </c>
      <c r="D11" s="21">
        <v>14.167593639122778</v>
      </c>
      <c r="E11" s="21">
        <v>32.860644174978894</v>
      </c>
      <c r="F11" s="21">
        <v>9.201936358129178</v>
      </c>
      <c r="G11" s="21">
        <v>23.004840895322943</v>
      </c>
      <c r="H11" s="21">
        <v>32.860644174978894</v>
      </c>
      <c r="I11" s="21">
        <v>5.667037455649111</v>
      </c>
      <c r="J11" s="21">
        <v>14.167593639122778</v>
      </c>
      <c r="K11" s="21">
        <v>21.944842050665773</v>
      </c>
      <c r="L11" s="21">
        <v>9.201936358129178</v>
      </c>
      <c r="M11" s="21">
        <v>21.944842050665773</v>
      </c>
      <c r="N11" s="21">
        <v>21.944842050665773</v>
      </c>
    </row>
    <row r="12" spans="1:14" ht="11.25">
      <c r="A12" s="12">
        <v>7.2</v>
      </c>
      <c r="B12" s="20">
        <v>0</v>
      </c>
      <c r="C12" s="21">
        <v>5.38938754805775</v>
      </c>
      <c r="D12" s="21">
        <v>13.473468870144377</v>
      </c>
      <c r="E12" s="21">
        <v>29.539023663053896</v>
      </c>
      <c r="F12" s="21">
        <v>8.751098191010781</v>
      </c>
      <c r="G12" s="21">
        <v>21.877745477526954</v>
      </c>
      <c r="H12" s="21">
        <v>29.539023663053896</v>
      </c>
      <c r="I12" s="21">
        <v>5.38938754805775</v>
      </c>
      <c r="J12" s="21">
        <v>13.473468870144377</v>
      </c>
      <c r="K12" s="21">
        <v>19.726666977388163</v>
      </c>
      <c r="L12" s="21">
        <v>8.751098191010781</v>
      </c>
      <c r="M12" s="21">
        <v>19.726666977388163</v>
      </c>
      <c r="N12" s="21">
        <v>19.726666977388163</v>
      </c>
    </row>
    <row r="13" spans="1:14" ht="11.25">
      <c r="A13" s="12">
        <v>7.3</v>
      </c>
      <c r="B13" s="20">
        <v>0</v>
      </c>
      <c r="C13" s="21">
        <v>5.077308317511775</v>
      </c>
      <c r="D13" s="21">
        <v>12.693270793779437</v>
      </c>
      <c r="E13" s="21">
        <v>26.21389462501217</v>
      </c>
      <c r="F13" s="21">
        <v>8.244354898655205</v>
      </c>
      <c r="G13" s="21">
        <v>20.61088724663801</v>
      </c>
      <c r="H13" s="21">
        <v>26.21389462501217</v>
      </c>
      <c r="I13" s="21">
        <v>5.077308317511775</v>
      </c>
      <c r="J13" s="21">
        <v>12.693270793779437</v>
      </c>
      <c r="K13" s="21">
        <v>17.506148913649074</v>
      </c>
      <c r="L13" s="21">
        <v>8.244354898655205</v>
      </c>
      <c r="M13" s="21">
        <v>17.506148913649074</v>
      </c>
      <c r="N13" s="21">
        <v>17.506148913649074</v>
      </c>
    </row>
    <row r="14" spans="1:14" ht="11.25">
      <c r="A14" s="12">
        <v>7.4</v>
      </c>
      <c r="B14" s="20">
        <v>0</v>
      </c>
      <c r="C14" s="21">
        <v>4.733725698828849</v>
      </c>
      <c r="D14" s="21">
        <v>11.834314247072122</v>
      </c>
      <c r="E14" s="21">
        <v>22.97162836819478</v>
      </c>
      <c r="F14" s="21">
        <v>7.68645751124196</v>
      </c>
      <c r="G14" s="21">
        <v>19.2161437781049</v>
      </c>
      <c r="H14" s="21">
        <v>22.97162836819478</v>
      </c>
      <c r="I14" s="21">
        <v>4.733725698828849</v>
      </c>
      <c r="J14" s="21">
        <v>11.834314247072122</v>
      </c>
      <c r="K14" s="21">
        <v>15.340966537763071</v>
      </c>
      <c r="L14" s="21">
        <v>7.68645751124196</v>
      </c>
      <c r="M14" s="21">
        <v>15.340966537763071</v>
      </c>
      <c r="N14" s="21">
        <v>15.340966537763071</v>
      </c>
    </row>
    <row r="15" spans="1:14" ht="11.25">
      <c r="A15" s="12">
        <v>7.5</v>
      </c>
      <c r="B15" s="20">
        <v>0</v>
      </c>
      <c r="C15" s="21">
        <v>4.363984242365</v>
      </c>
      <c r="D15" s="21">
        <v>10.9099606059125</v>
      </c>
      <c r="E15" s="21">
        <v>19.890204362265965</v>
      </c>
      <c r="F15" s="21">
        <v>7.086084321904602</v>
      </c>
      <c r="G15" s="21">
        <v>17.715210804761504</v>
      </c>
      <c r="H15" s="21">
        <v>19.890204362265965</v>
      </c>
      <c r="I15" s="21">
        <v>4.363984242365</v>
      </c>
      <c r="J15" s="21">
        <v>10.9099606059125</v>
      </c>
      <c r="K15" s="21">
        <v>13.283194466687638</v>
      </c>
      <c r="L15" s="21">
        <v>7.086084321904602</v>
      </c>
      <c r="M15" s="21">
        <v>13.283194466687638</v>
      </c>
      <c r="N15" s="21">
        <v>13.283194466687638</v>
      </c>
    </row>
    <row r="16" spans="1:14" ht="11.25">
      <c r="A16" s="12">
        <v>7.6</v>
      </c>
      <c r="B16" s="20">
        <v>0</v>
      </c>
      <c r="C16" s="21">
        <v>3.9757255172837</v>
      </c>
      <c r="D16" s="21">
        <v>9.93931379320925</v>
      </c>
      <c r="E16" s="21">
        <v>17.032201359002283</v>
      </c>
      <c r="F16" s="21">
        <v>6.4556434422303255</v>
      </c>
      <c r="G16" s="21">
        <v>16.139108605575814</v>
      </c>
      <c r="H16" s="21">
        <v>17.032201359002283</v>
      </c>
      <c r="I16" s="21">
        <v>3.9757255172837</v>
      </c>
      <c r="J16" s="21">
        <v>9.93931379320925</v>
      </c>
      <c r="K16" s="21">
        <v>11.374622732369302</v>
      </c>
      <c r="L16" s="21">
        <v>6.4556434422303255</v>
      </c>
      <c r="M16" s="21">
        <v>11.374622732369302</v>
      </c>
      <c r="N16" s="21">
        <v>11.374622732369302</v>
      </c>
    </row>
    <row r="17" spans="1:14" ht="11.25">
      <c r="A17" s="12">
        <v>7.7</v>
      </c>
      <c r="B17" s="20">
        <v>0</v>
      </c>
      <c r="C17" s="21">
        <v>3.578374664370114</v>
      </c>
      <c r="D17" s="21">
        <v>8.945936660925286</v>
      </c>
      <c r="E17" s="21">
        <v>14.440758373310269</v>
      </c>
      <c r="F17" s="21">
        <v>5.810439084755269</v>
      </c>
      <c r="G17" s="21">
        <v>14.440758373310269</v>
      </c>
      <c r="H17" s="21">
        <v>14.440758373310269</v>
      </c>
      <c r="I17" s="21">
        <v>3.578374664370114</v>
      </c>
      <c r="J17" s="21">
        <v>8.945936660925286</v>
      </c>
      <c r="K17" s="21">
        <v>9.644059528642332</v>
      </c>
      <c r="L17" s="21">
        <v>5.810439084755269</v>
      </c>
      <c r="M17" s="21">
        <v>9.644059528642332</v>
      </c>
      <c r="N17" s="21">
        <v>9.644059528642332</v>
      </c>
    </row>
    <row r="18" spans="1:14" ht="11.25">
      <c r="A18" s="12">
        <v>7.8</v>
      </c>
      <c r="B18" s="20">
        <v>0</v>
      </c>
      <c r="C18" s="21">
        <v>3.1822802148107026</v>
      </c>
      <c r="D18" s="21">
        <v>7.955700537026757</v>
      </c>
      <c r="E18" s="21">
        <v>12.13880738733472</v>
      </c>
      <c r="F18" s="21">
        <v>5.167274830913853</v>
      </c>
      <c r="G18" s="21">
        <v>12.13880738733472</v>
      </c>
      <c r="H18" s="21">
        <v>12.13880738733472</v>
      </c>
      <c r="I18" s="21">
        <v>3.1822802148107026</v>
      </c>
      <c r="J18" s="21">
        <v>7.955700537026757</v>
      </c>
      <c r="K18" s="21">
        <v>8.106818811749418</v>
      </c>
      <c r="L18" s="21">
        <v>5.167274830913853</v>
      </c>
      <c r="M18" s="21">
        <v>8.106818811749418</v>
      </c>
      <c r="N18" s="21">
        <v>8.106818811749418</v>
      </c>
    </row>
    <row r="19" spans="1:14" ht="11.25">
      <c r="A19" s="12">
        <v>7.9</v>
      </c>
      <c r="B19" s="20">
        <v>0</v>
      </c>
      <c r="C19" s="21">
        <v>2.7976612350882517</v>
      </c>
      <c r="D19" s="21">
        <v>6.99415308772063</v>
      </c>
      <c r="E19" s="21">
        <v>10.131037941324369</v>
      </c>
      <c r="F19" s="21">
        <v>4.542744041902299</v>
      </c>
      <c r="G19" s="21">
        <v>10.131037941324369</v>
      </c>
      <c r="H19" s="21">
        <v>10.131037941324369</v>
      </c>
      <c r="I19" s="21">
        <v>2.7976612350882517</v>
      </c>
      <c r="J19" s="21">
        <v>6.76603225228554</v>
      </c>
      <c r="K19" s="21">
        <v>6.76603225228554</v>
      </c>
      <c r="L19" s="21">
        <v>4.542744041902299</v>
      </c>
      <c r="M19" s="21">
        <v>6.76603225228554</v>
      </c>
      <c r="N19" s="21">
        <v>6.76603225228554</v>
      </c>
    </row>
    <row r="20" spans="1:14" ht="11.25">
      <c r="A20" s="12">
        <v>7.999999999999995</v>
      </c>
      <c r="B20" s="20">
        <v>0</v>
      </c>
      <c r="C20" s="21">
        <v>2.4335820023028427</v>
      </c>
      <c r="D20" s="21">
        <v>6.083955005757106</v>
      </c>
      <c r="E20" s="21">
        <v>8.407577998275237</v>
      </c>
      <c r="F20" s="21">
        <v>3.9515649724807282</v>
      </c>
      <c r="G20" s="21">
        <v>8.407577998275237</v>
      </c>
      <c r="H20" s="21">
        <v>8.407577998275237</v>
      </c>
      <c r="I20" s="21">
        <v>2.4335820023028427</v>
      </c>
      <c r="J20" s="21">
        <v>5.615107313166439</v>
      </c>
      <c r="K20" s="21">
        <v>5.615107313166439</v>
      </c>
      <c r="L20" s="21">
        <v>3.9515649724807282</v>
      </c>
      <c r="M20" s="21">
        <v>5.615107313166439</v>
      </c>
      <c r="N20" s="21">
        <v>5.615107313166439</v>
      </c>
    </row>
    <row r="21" spans="1:14" ht="11.25">
      <c r="A21" s="12">
        <v>8.099999999999994</v>
      </c>
      <c r="B21" s="20">
        <v>0</v>
      </c>
      <c r="C21" s="21">
        <v>2.0971647443951063</v>
      </c>
      <c r="D21" s="21">
        <v>5.242911860987766</v>
      </c>
      <c r="E21" s="21">
        <v>6.948317540274106</v>
      </c>
      <c r="F21" s="21">
        <v>3.405302446201248</v>
      </c>
      <c r="G21" s="21">
        <v>6.948317540274106</v>
      </c>
      <c r="H21" s="21">
        <v>6.948317540274106</v>
      </c>
      <c r="I21" s="21">
        <v>2.0971647443951063</v>
      </c>
      <c r="J21" s="21">
        <v>4.640614543225693</v>
      </c>
      <c r="K21" s="21">
        <v>4.640614543225693</v>
      </c>
      <c r="L21" s="21">
        <v>3.405302446201248</v>
      </c>
      <c r="M21" s="21">
        <v>4.640614543225693</v>
      </c>
      <c r="N21" s="21">
        <v>4.640614543225693</v>
      </c>
    </row>
    <row r="22" spans="1:14" ht="11.25">
      <c r="A22" s="12">
        <v>8.199999999999994</v>
      </c>
      <c r="B22" s="20">
        <v>0</v>
      </c>
      <c r="C22" s="21">
        <v>1.7931704506507642</v>
      </c>
      <c r="D22" s="21">
        <v>4.482926126626911</v>
      </c>
      <c r="E22" s="21">
        <v>5.727034268294298</v>
      </c>
      <c r="F22" s="21">
        <v>2.9116871902298276</v>
      </c>
      <c r="G22" s="21">
        <v>5.727034268294298</v>
      </c>
      <c r="H22" s="21">
        <v>5.727034268294298</v>
      </c>
      <c r="I22" s="21">
        <v>1.7931704506507642</v>
      </c>
      <c r="J22" s="21">
        <v>3.825042715682228</v>
      </c>
      <c r="K22" s="21">
        <v>3.825042715682228</v>
      </c>
      <c r="L22" s="21">
        <v>2.9116871902298276</v>
      </c>
      <c r="M22" s="21">
        <v>3.825042715682228</v>
      </c>
      <c r="N22" s="21">
        <v>3.825042715682228</v>
      </c>
    </row>
    <row r="23" spans="1:14" ht="11.25">
      <c r="A23" s="12">
        <v>8.299999999999994</v>
      </c>
      <c r="B23" s="20">
        <v>0</v>
      </c>
      <c r="C23" s="21">
        <v>1.5239658794786226</v>
      </c>
      <c r="D23" s="21">
        <v>3.8099146986965566</v>
      </c>
      <c r="E23" s="21">
        <v>4.714822882424321</v>
      </c>
      <c r="F23" s="21">
        <v>2.4745622637350966</v>
      </c>
      <c r="G23" s="21">
        <v>4.714822882424321</v>
      </c>
      <c r="H23" s="21">
        <v>4.714822882424321</v>
      </c>
      <c r="I23" s="21">
        <v>1.5239658794786226</v>
      </c>
      <c r="J23" s="21">
        <v>3.1490888982717724</v>
      </c>
      <c r="K23" s="21">
        <v>3.1490888982717724</v>
      </c>
      <c r="L23" s="21">
        <v>2.4745622637350966</v>
      </c>
      <c r="M23" s="21">
        <v>3.1490888982717724</v>
      </c>
      <c r="N23" s="21">
        <v>3.1490888982717724</v>
      </c>
    </row>
    <row r="24" spans="1:14" ht="11.25">
      <c r="A24" s="12">
        <v>8.399999999999993</v>
      </c>
      <c r="B24" s="20">
        <v>0</v>
      </c>
      <c r="C24" s="21">
        <v>1.2897997865455468</v>
      </c>
      <c r="D24" s="21">
        <v>3.2244994663638673</v>
      </c>
      <c r="E24" s="21">
        <v>3.8826410021556645</v>
      </c>
      <c r="F24" s="21">
        <v>2.094331587431032</v>
      </c>
      <c r="G24" s="21">
        <v>3.8826410021556645</v>
      </c>
      <c r="H24" s="21">
        <v>3.8826410021556645</v>
      </c>
      <c r="I24" s="21">
        <v>1.2897997865455468</v>
      </c>
      <c r="J24" s="21">
        <v>2.5933586164354985</v>
      </c>
      <c r="K24" s="21">
        <v>2.5933586164354985</v>
      </c>
      <c r="L24" s="21">
        <v>2.094331587431032</v>
      </c>
      <c r="M24" s="21">
        <v>2.5933586164354985</v>
      </c>
      <c r="N24" s="21">
        <v>2.5933586164354985</v>
      </c>
    </row>
    <row r="25" spans="1:14" ht="11.25">
      <c r="A25" s="12">
        <v>8.499999999999993</v>
      </c>
      <c r="B25" s="20">
        <v>0</v>
      </c>
      <c r="C25" s="21">
        <v>1.08926286700424</v>
      </c>
      <c r="D25" s="21">
        <v>2.7231571675105997</v>
      </c>
      <c r="E25" s="21">
        <v>3.203000368232523</v>
      </c>
      <c r="F25" s="21">
        <v>1.768706781610332</v>
      </c>
      <c r="G25" s="21">
        <v>3.203000368232523</v>
      </c>
      <c r="H25" s="21">
        <v>3.203000368232523</v>
      </c>
      <c r="I25" s="21">
        <v>1.08926286700424</v>
      </c>
      <c r="J25" s="21">
        <v>2.139495236334554</v>
      </c>
      <c r="K25" s="21">
        <v>2.139495236334554</v>
      </c>
      <c r="L25" s="21">
        <v>1.768706781610332</v>
      </c>
      <c r="M25" s="21">
        <v>2.139495236334554</v>
      </c>
      <c r="N25" s="21">
        <v>2.139495236334554</v>
      </c>
    </row>
    <row r="26" spans="1:14" ht="11.25">
      <c r="A26" s="12">
        <v>8.599999999999993</v>
      </c>
      <c r="B26" s="20">
        <v>0</v>
      </c>
      <c r="C26" s="21">
        <v>0.9198059164158181</v>
      </c>
      <c r="D26" s="21">
        <v>2.2995147910395453</v>
      </c>
      <c r="E26" s="21">
        <v>2.6509457703012544</v>
      </c>
      <c r="F26" s="21">
        <v>1.493548537649389</v>
      </c>
      <c r="G26" s="21">
        <v>2.6509457703012544</v>
      </c>
      <c r="H26" s="21">
        <v>2.6509457703012544</v>
      </c>
      <c r="I26" s="21">
        <v>0.9198059164158181</v>
      </c>
      <c r="J26" s="21">
        <v>1.7708336918194156</v>
      </c>
      <c r="K26" s="21">
        <v>1.7708336918194156</v>
      </c>
      <c r="L26" s="21">
        <v>1.493548537649389</v>
      </c>
      <c r="M26" s="21">
        <v>1.7708336918194156</v>
      </c>
      <c r="N26" s="21">
        <v>1.7708336918194156</v>
      </c>
    </row>
    <row r="27" spans="1:14" ht="11.25">
      <c r="A27" s="12">
        <v>8.699999999999992</v>
      </c>
      <c r="B27" s="20">
        <v>0</v>
      </c>
      <c r="C27" s="21">
        <v>0.7782220359789469</v>
      </c>
      <c r="D27" s="21">
        <v>1.9455550899473673</v>
      </c>
      <c r="E27" s="21">
        <v>2.2045006350939165</v>
      </c>
      <c r="F27" s="21">
        <v>1.2636496059212539</v>
      </c>
      <c r="G27" s="21">
        <v>2.2045006350939165</v>
      </c>
      <c r="H27" s="21">
        <v>2.2045006350939165</v>
      </c>
      <c r="I27" s="21">
        <v>0.7782220359789469</v>
      </c>
      <c r="J27" s="21">
        <v>1.4726980478023748</v>
      </c>
      <c r="K27" s="21">
        <v>1.4726980478023748</v>
      </c>
      <c r="L27" s="21">
        <v>1.2636496059212539</v>
      </c>
      <c r="M27" s="21">
        <v>1.4726980478023748</v>
      </c>
      <c r="N27" s="21">
        <v>1.4726980478023748</v>
      </c>
    </row>
    <row r="28" spans="1:14" ht="11.25">
      <c r="A28" s="12">
        <v>8.799999999999992</v>
      </c>
      <c r="B28" s="20">
        <v>0</v>
      </c>
      <c r="C28" s="21">
        <v>0.6610398681068766</v>
      </c>
      <c r="D28" s="21">
        <v>1.6525996702671917</v>
      </c>
      <c r="E28" s="21">
        <v>1.8447483759709191</v>
      </c>
      <c r="F28" s="21">
        <v>1.0733733179126916</v>
      </c>
      <c r="G28" s="21">
        <v>1.8447483759709191</v>
      </c>
      <c r="H28" s="21">
        <v>1.8447483759709191</v>
      </c>
      <c r="I28" s="21">
        <v>0.6610398681068766</v>
      </c>
      <c r="J28" s="21">
        <v>1.2324558254060918</v>
      </c>
      <c r="K28" s="21">
        <v>1.2324558254060918</v>
      </c>
      <c r="L28" s="21">
        <v>1.0733733179126916</v>
      </c>
      <c r="M28" s="21">
        <v>1.2324558254060918</v>
      </c>
      <c r="N28" s="21">
        <v>1.2324558254060918</v>
      </c>
    </row>
    <row r="29" spans="1:14" ht="11.25">
      <c r="A29" s="12">
        <v>8.899999999999991</v>
      </c>
      <c r="B29" s="20">
        <v>0</v>
      </c>
      <c r="C29" s="21">
        <v>0.5648105169110393</v>
      </c>
      <c r="D29" s="21">
        <v>1.4120262922775983</v>
      </c>
      <c r="E29" s="21">
        <v>1.555687701423955</v>
      </c>
      <c r="F29" s="21">
        <v>0.9171194776269774</v>
      </c>
      <c r="G29" s="21">
        <v>1.555687701423955</v>
      </c>
      <c r="H29" s="21">
        <v>1.555687701423955</v>
      </c>
      <c r="I29" s="21">
        <v>0.5648105169110393</v>
      </c>
      <c r="J29" s="21">
        <v>1.0394213771170855</v>
      </c>
      <c r="K29" s="21">
        <v>1.0394213771170855</v>
      </c>
      <c r="L29" s="21">
        <v>0.9171194776269774</v>
      </c>
      <c r="M29" s="21">
        <v>1.0394213771170855</v>
      </c>
      <c r="N29" s="21">
        <v>1.0394213771170855</v>
      </c>
    </row>
    <row r="30" spans="1:14" ht="11.25">
      <c r="A30" s="12">
        <v>8.999999999999991</v>
      </c>
      <c r="B30" s="20">
        <v>0</v>
      </c>
      <c r="C30" s="21">
        <v>0.4862945131678097</v>
      </c>
      <c r="D30" s="21">
        <v>1.2157362829195242</v>
      </c>
      <c r="E30" s="21">
        <v>1.3239643112740076</v>
      </c>
      <c r="F30" s="21">
        <v>0.7896279487295254</v>
      </c>
      <c r="G30" s="21">
        <v>1.3239643112740076</v>
      </c>
      <c r="H30" s="21">
        <v>1.3239643112740076</v>
      </c>
      <c r="I30" s="21">
        <v>0.4862945131678097</v>
      </c>
      <c r="J30" s="21">
        <v>0.8846767137575394</v>
      </c>
      <c r="K30" s="21">
        <v>0.8846767137575394</v>
      </c>
      <c r="L30" s="21">
        <v>0.7896279487295254</v>
      </c>
      <c r="M30" s="21">
        <v>0.8846767137575394</v>
      </c>
      <c r="N30" s="21">
        <v>0.8846767137575394</v>
      </c>
    </row>
    <row r="33" spans="2:14" ht="11.25">
      <c r="B33" s="12"/>
      <c r="C33" s="11" t="s">
        <v>16</v>
      </c>
      <c r="D33" s="11" t="s">
        <v>17</v>
      </c>
      <c r="E33" s="11" t="s">
        <v>18</v>
      </c>
      <c r="F33" s="11" t="s">
        <v>19</v>
      </c>
      <c r="G33" s="11" t="s">
        <v>20</v>
      </c>
      <c r="H33" s="11" t="s">
        <v>21</v>
      </c>
      <c r="I33" s="11" t="s">
        <v>22</v>
      </c>
      <c r="J33" s="11" t="s">
        <v>23</v>
      </c>
      <c r="K33" s="11" t="s">
        <v>24</v>
      </c>
      <c r="L33" s="11" t="s">
        <v>25</v>
      </c>
      <c r="M33" s="11" t="s">
        <v>26</v>
      </c>
      <c r="N33" s="11" t="s">
        <v>27</v>
      </c>
    </row>
    <row r="34" spans="1:14" ht="11.25">
      <c r="A34" s="12" t="s">
        <v>0</v>
      </c>
      <c r="B34" s="12" t="s">
        <v>11</v>
      </c>
      <c r="C34" s="11" t="s">
        <v>59</v>
      </c>
      <c r="D34" s="11" t="s">
        <v>59</v>
      </c>
      <c r="E34" s="11" t="s">
        <v>60</v>
      </c>
      <c r="F34" s="11" t="s">
        <v>59</v>
      </c>
      <c r="G34" s="11" t="s">
        <v>59</v>
      </c>
      <c r="H34" s="11" t="s">
        <v>60</v>
      </c>
      <c r="I34" s="11" t="s">
        <v>59</v>
      </c>
      <c r="J34" s="11" t="s">
        <v>59</v>
      </c>
      <c r="K34" s="11" t="s">
        <v>60</v>
      </c>
      <c r="L34" s="11" t="s">
        <v>59</v>
      </c>
      <c r="M34" s="11" t="s">
        <v>59</v>
      </c>
      <c r="N34" s="11" t="s">
        <v>60</v>
      </c>
    </row>
    <row r="35" spans="2:14" ht="11.25">
      <c r="B35" s="12"/>
      <c r="C35" s="11" t="s">
        <v>4</v>
      </c>
      <c r="D35" s="11" t="s">
        <v>4</v>
      </c>
      <c r="E35" s="11" t="s">
        <v>4</v>
      </c>
      <c r="F35" s="11" t="s">
        <v>4</v>
      </c>
      <c r="G35" s="11" t="s">
        <v>4</v>
      </c>
      <c r="H35" s="11" t="s">
        <v>4</v>
      </c>
      <c r="I35" s="11" t="s">
        <v>4</v>
      </c>
      <c r="J35" s="11" t="s">
        <v>4</v>
      </c>
      <c r="K35" s="11" t="s">
        <v>4</v>
      </c>
      <c r="L35" s="11" t="s">
        <v>4</v>
      </c>
      <c r="M35" s="11" t="s">
        <v>4</v>
      </c>
      <c r="N35" s="11" t="s">
        <v>4</v>
      </c>
    </row>
    <row r="36" ht="11.25">
      <c r="B36" s="12"/>
    </row>
    <row r="37" spans="1:14" ht="11.25">
      <c r="A37" s="12">
        <v>6.5</v>
      </c>
      <c r="B37" s="20">
        <v>5</v>
      </c>
      <c r="C37" s="21">
        <v>6.6662223341788165</v>
      </c>
      <c r="D37" s="21">
        <v>16.66555583544704</v>
      </c>
      <c r="E37" s="21">
        <v>48.82808858123013</v>
      </c>
      <c r="F37" s="21">
        <v>10.824377666165713</v>
      </c>
      <c r="G37" s="21">
        <v>27.060944165414284</v>
      </c>
      <c r="H37" s="21">
        <v>48.82808858123013</v>
      </c>
      <c r="I37" s="21">
        <v>6.66622233417882</v>
      </c>
      <c r="J37" s="21">
        <v>16.66555583544704</v>
      </c>
      <c r="K37" s="21">
        <v>32.607886501028425</v>
      </c>
      <c r="L37" s="21">
        <v>10.824377666165713</v>
      </c>
      <c r="M37" s="21">
        <v>27.060944165414284</v>
      </c>
      <c r="N37" s="21">
        <v>32.607886501028425</v>
      </c>
    </row>
    <row r="38" spans="1:14" ht="11.25">
      <c r="A38" s="12">
        <v>6.6</v>
      </c>
      <c r="B38" s="20">
        <v>5</v>
      </c>
      <c r="C38" s="21">
        <v>6.565269920755806</v>
      </c>
      <c r="D38" s="21">
        <v>16.413174801889514</v>
      </c>
      <c r="E38" s="21">
        <v>46.84359068634736</v>
      </c>
      <c r="F38" s="21">
        <v>10.660454683339461</v>
      </c>
      <c r="G38" s="21">
        <v>26.651136708348652</v>
      </c>
      <c r="H38" s="21">
        <v>46.84359068634736</v>
      </c>
      <c r="I38" s="21">
        <v>6.565269920755806</v>
      </c>
      <c r="J38" s="21">
        <v>16.413174801889514</v>
      </c>
      <c r="K38" s="21">
        <v>31.28264066165655</v>
      </c>
      <c r="L38" s="21">
        <v>10.660454683339461</v>
      </c>
      <c r="M38" s="21">
        <v>26.651136708348652</v>
      </c>
      <c r="N38" s="21">
        <v>31.28264066165655</v>
      </c>
    </row>
    <row r="39" spans="1:14" ht="11.25">
      <c r="A39" s="12">
        <v>6.7</v>
      </c>
      <c r="B39" s="20">
        <v>5</v>
      </c>
      <c r="C39" s="21">
        <v>6.442550520370169</v>
      </c>
      <c r="D39" s="21">
        <v>16.106376300925422</v>
      </c>
      <c r="E39" s="21">
        <v>44.56522097505763</v>
      </c>
      <c r="F39" s="21">
        <v>10.46118723167815</v>
      </c>
      <c r="G39" s="21">
        <v>26.152968079195375</v>
      </c>
      <c r="H39" s="21">
        <v>44.56522097505763</v>
      </c>
      <c r="I39" s="21">
        <v>6.442550520370169</v>
      </c>
      <c r="J39" s="21">
        <v>16.106376300925422</v>
      </c>
      <c r="K39" s="21">
        <v>29.761147497958348</v>
      </c>
      <c r="L39" s="21">
        <v>10.46118723167815</v>
      </c>
      <c r="M39" s="21">
        <v>26.152968079195375</v>
      </c>
      <c r="N39" s="21">
        <v>29.761147497958348</v>
      </c>
    </row>
    <row r="40" spans="1:14" ht="11.25">
      <c r="A40" s="12">
        <v>6.8</v>
      </c>
      <c r="B40" s="20">
        <v>5</v>
      </c>
      <c r="C40" s="21">
        <v>6.294589276930777</v>
      </c>
      <c r="D40" s="21">
        <v>15.736473192326944</v>
      </c>
      <c r="E40" s="21">
        <v>41.99635360939259</v>
      </c>
      <c r="F40" s="21">
        <v>10.22093296192002</v>
      </c>
      <c r="G40" s="21">
        <v>25.55233240480005</v>
      </c>
      <c r="H40" s="21">
        <v>41.99635360939259</v>
      </c>
      <c r="I40" s="21">
        <v>6.294589276930777</v>
      </c>
      <c r="J40" s="21">
        <v>15.736473192326944</v>
      </c>
      <c r="K40" s="21">
        <v>28.045660272184865</v>
      </c>
      <c r="L40" s="21">
        <v>10.22093296192002</v>
      </c>
      <c r="M40" s="21">
        <v>25.55233240480005</v>
      </c>
      <c r="N40" s="21">
        <v>28.045660272184865</v>
      </c>
    </row>
    <row r="41" spans="1:14" ht="11.25">
      <c r="A41" s="12">
        <v>6.9</v>
      </c>
      <c r="B41" s="20">
        <v>5</v>
      </c>
      <c r="C41" s="21">
        <v>6.117948101621916</v>
      </c>
      <c r="D41" s="21">
        <v>15.294870254054791</v>
      </c>
      <c r="E41" s="21">
        <v>39.15835902948063</v>
      </c>
      <c r="F41" s="21">
        <v>9.93410922621364</v>
      </c>
      <c r="G41" s="21">
        <v>24.835273065534096</v>
      </c>
      <c r="H41" s="21">
        <v>39.15835902948063</v>
      </c>
      <c r="I41" s="21">
        <v>6.117948101621916</v>
      </c>
      <c r="J41" s="21">
        <v>15.294870254054791</v>
      </c>
      <c r="K41" s="21">
        <v>26.150450144279727</v>
      </c>
      <c r="L41" s="21">
        <v>9.93410922621364</v>
      </c>
      <c r="M41" s="21">
        <v>24.835273065534096</v>
      </c>
      <c r="N41" s="21">
        <v>26.150450144279727</v>
      </c>
    </row>
    <row r="42" spans="1:14" ht="11.25">
      <c r="A42" s="12">
        <v>7</v>
      </c>
      <c r="B42" s="20">
        <v>5</v>
      </c>
      <c r="C42" s="21">
        <v>5.909538209487227</v>
      </c>
      <c r="D42" s="21">
        <v>14.773845523718068</v>
      </c>
      <c r="E42" s="21">
        <v>36.09274647394472</v>
      </c>
      <c r="F42" s="21">
        <v>9.595700564044611</v>
      </c>
      <c r="G42" s="21">
        <v>23.989251410111528</v>
      </c>
      <c r="H42" s="21">
        <v>36.09274647394472</v>
      </c>
      <c r="I42" s="21">
        <v>5.909538209487227</v>
      </c>
      <c r="J42" s="21">
        <v>14.773845523718068</v>
      </c>
      <c r="K42" s="21">
        <v>24.10323694499835</v>
      </c>
      <c r="L42" s="21">
        <v>9.595700564044611</v>
      </c>
      <c r="M42" s="21">
        <v>23.989251410111528</v>
      </c>
      <c r="N42" s="21">
        <v>24.10323694499835</v>
      </c>
    </row>
    <row r="43" spans="1:14" ht="11.25">
      <c r="A43" s="12">
        <v>7.1</v>
      </c>
      <c r="B43" s="20">
        <v>5</v>
      </c>
      <c r="C43" s="21">
        <v>5.667037455649111</v>
      </c>
      <c r="D43" s="21">
        <v>14.167593639122778</v>
      </c>
      <c r="E43" s="21">
        <v>32.860644174978894</v>
      </c>
      <c r="F43" s="21">
        <v>9.201936358129178</v>
      </c>
      <c r="G43" s="21">
        <v>23.004840895322943</v>
      </c>
      <c r="H43" s="21">
        <v>32.860644174978894</v>
      </c>
      <c r="I43" s="21">
        <v>5.667037455649111</v>
      </c>
      <c r="J43" s="21">
        <v>14.167593639122778</v>
      </c>
      <c r="K43" s="21">
        <v>21.944842050665773</v>
      </c>
      <c r="L43" s="21">
        <v>9.201936358129178</v>
      </c>
      <c r="M43" s="21">
        <v>21.944842050665773</v>
      </c>
      <c r="N43" s="21">
        <v>21.944842050665773</v>
      </c>
    </row>
    <row r="44" spans="1:14" ht="11.25">
      <c r="A44" s="12">
        <v>7.2</v>
      </c>
      <c r="B44" s="20">
        <v>5</v>
      </c>
      <c r="C44" s="21">
        <v>5.38938754805775</v>
      </c>
      <c r="D44" s="21">
        <v>13.473468870144377</v>
      </c>
      <c r="E44" s="21">
        <v>29.539023663053896</v>
      </c>
      <c r="F44" s="21">
        <v>8.751098191010781</v>
      </c>
      <c r="G44" s="21">
        <v>21.877745477526954</v>
      </c>
      <c r="H44" s="21">
        <v>29.539023663053896</v>
      </c>
      <c r="I44" s="21">
        <v>5.38938754805775</v>
      </c>
      <c r="J44" s="21">
        <v>13.473468870144377</v>
      </c>
      <c r="K44" s="21">
        <v>19.726666977388163</v>
      </c>
      <c r="L44" s="21">
        <v>8.751098191010781</v>
      </c>
      <c r="M44" s="21">
        <v>19.726666977388163</v>
      </c>
      <c r="N44" s="21">
        <v>19.726666977388163</v>
      </c>
    </row>
    <row r="45" spans="1:14" ht="11.25">
      <c r="A45" s="12">
        <v>7.3</v>
      </c>
      <c r="B45" s="20">
        <v>5</v>
      </c>
      <c r="C45" s="21">
        <v>5.077308317511775</v>
      </c>
      <c r="D45" s="21">
        <v>12.693270793779437</v>
      </c>
      <c r="E45" s="21">
        <v>26.21389462501217</v>
      </c>
      <c r="F45" s="21">
        <v>8.244354898655205</v>
      </c>
      <c r="G45" s="21">
        <v>20.61088724663801</v>
      </c>
      <c r="H45" s="21">
        <v>26.21389462501217</v>
      </c>
      <c r="I45" s="21">
        <v>5.077308317511775</v>
      </c>
      <c r="J45" s="21">
        <v>12.693270793779437</v>
      </c>
      <c r="K45" s="21">
        <v>17.506148913649074</v>
      </c>
      <c r="L45" s="21">
        <v>8.244354898655205</v>
      </c>
      <c r="M45" s="21">
        <v>17.506148913649074</v>
      </c>
      <c r="N45" s="21">
        <v>17.506148913649074</v>
      </c>
    </row>
    <row r="46" spans="1:14" ht="11.25">
      <c r="A46" s="12">
        <v>7.4</v>
      </c>
      <c r="B46" s="20">
        <v>5</v>
      </c>
      <c r="C46" s="21">
        <v>4.733725698828849</v>
      </c>
      <c r="D46" s="21">
        <v>11.834314247072122</v>
      </c>
      <c r="E46" s="21">
        <v>22.97162836819478</v>
      </c>
      <c r="F46" s="21">
        <v>7.68645751124196</v>
      </c>
      <c r="G46" s="21">
        <v>19.2161437781049</v>
      </c>
      <c r="H46" s="21">
        <v>22.97162836819478</v>
      </c>
      <c r="I46" s="21">
        <v>4.733725698828849</v>
      </c>
      <c r="J46" s="21">
        <v>11.834314247072122</v>
      </c>
      <c r="K46" s="21">
        <v>15.340966537763071</v>
      </c>
      <c r="L46" s="21">
        <v>7.68645751124196</v>
      </c>
      <c r="M46" s="21">
        <v>15.340966537763071</v>
      </c>
      <c r="N46" s="21">
        <v>15.340966537763071</v>
      </c>
    </row>
    <row r="47" spans="1:14" ht="11.25">
      <c r="A47" s="12">
        <v>7.5</v>
      </c>
      <c r="B47" s="20">
        <v>5</v>
      </c>
      <c r="C47" s="21">
        <v>4.363984242365</v>
      </c>
      <c r="D47" s="21">
        <v>10.9099606059125</v>
      </c>
      <c r="E47" s="21">
        <v>19.890204362265965</v>
      </c>
      <c r="F47" s="21">
        <v>7.086084321904602</v>
      </c>
      <c r="G47" s="21">
        <v>17.715210804761504</v>
      </c>
      <c r="H47" s="21">
        <v>19.890204362265965</v>
      </c>
      <c r="I47" s="21">
        <v>4.363984242365</v>
      </c>
      <c r="J47" s="21">
        <v>10.9099606059125</v>
      </c>
      <c r="K47" s="21">
        <v>13.283194466687638</v>
      </c>
      <c r="L47" s="21">
        <v>7.086084321904602</v>
      </c>
      <c r="M47" s="21">
        <v>13.283194466687638</v>
      </c>
      <c r="N47" s="21">
        <v>13.283194466687638</v>
      </c>
    </row>
    <row r="48" spans="1:14" ht="11.25">
      <c r="A48" s="12">
        <v>7.6</v>
      </c>
      <c r="B48" s="20">
        <v>5</v>
      </c>
      <c r="C48" s="21">
        <v>3.9757255172837</v>
      </c>
      <c r="D48" s="21">
        <v>9.93931379320925</v>
      </c>
      <c r="E48" s="21">
        <v>17.032201359002283</v>
      </c>
      <c r="F48" s="21">
        <v>6.4556434422303255</v>
      </c>
      <c r="G48" s="21">
        <v>16.139108605575814</v>
      </c>
      <c r="H48" s="21">
        <v>17.032201359002283</v>
      </c>
      <c r="I48" s="21">
        <v>3.9757255172837</v>
      </c>
      <c r="J48" s="21">
        <v>9.93931379320925</v>
      </c>
      <c r="K48" s="21">
        <v>11.374622732369302</v>
      </c>
      <c r="L48" s="21">
        <v>6.4556434422303255</v>
      </c>
      <c r="M48" s="21">
        <v>11.374622732369302</v>
      </c>
      <c r="N48" s="21">
        <v>11.374622732369302</v>
      </c>
    </row>
    <row r="49" spans="1:14" ht="11.25">
      <c r="A49" s="12">
        <v>7.7</v>
      </c>
      <c r="B49" s="20">
        <v>5</v>
      </c>
      <c r="C49" s="21">
        <v>3.578374664370114</v>
      </c>
      <c r="D49" s="21">
        <v>8.945936660925286</v>
      </c>
      <c r="E49" s="21">
        <v>14.440758373310269</v>
      </c>
      <c r="F49" s="21">
        <v>5.810439084755269</v>
      </c>
      <c r="G49" s="21">
        <v>14.440758373310269</v>
      </c>
      <c r="H49" s="21">
        <v>14.440758373310269</v>
      </c>
      <c r="I49" s="21">
        <v>3.578374664370114</v>
      </c>
      <c r="J49" s="21">
        <v>8.945936660925286</v>
      </c>
      <c r="K49" s="21">
        <v>9.644059528642332</v>
      </c>
      <c r="L49" s="21">
        <v>5.810439084755269</v>
      </c>
      <c r="M49" s="21">
        <v>9.644059528642332</v>
      </c>
      <c r="N49" s="21">
        <v>9.644059528642332</v>
      </c>
    </row>
    <row r="50" spans="1:14" ht="11.25">
      <c r="A50" s="12">
        <v>7.8</v>
      </c>
      <c r="B50" s="20">
        <v>5</v>
      </c>
      <c r="C50" s="21">
        <v>3.1822802148107026</v>
      </c>
      <c r="D50" s="21">
        <v>7.955700537026757</v>
      </c>
      <c r="E50" s="21">
        <v>12.13880738733472</v>
      </c>
      <c r="F50" s="21">
        <v>5.167274830913853</v>
      </c>
      <c r="G50" s="21">
        <v>12.13880738733472</v>
      </c>
      <c r="H50" s="21">
        <v>12.13880738733472</v>
      </c>
      <c r="I50" s="21">
        <v>3.1822802148107026</v>
      </c>
      <c r="J50" s="21">
        <v>7.955700537026757</v>
      </c>
      <c r="K50" s="21">
        <v>8.106818811749418</v>
      </c>
      <c r="L50" s="21">
        <v>5.167274830913853</v>
      </c>
      <c r="M50" s="21">
        <v>8.106818811749418</v>
      </c>
      <c r="N50" s="21">
        <v>8.106818811749418</v>
      </c>
    </row>
    <row r="51" spans="1:14" ht="11.25">
      <c r="A51" s="12">
        <v>7.9</v>
      </c>
      <c r="B51" s="20">
        <v>5</v>
      </c>
      <c r="C51" s="21">
        <v>2.7976612350882517</v>
      </c>
      <c r="D51" s="21">
        <v>6.99415308772063</v>
      </c>
      <c r="E51" s="21">
        <v>10.131037941324369</v>
      </c>
      <c r="F51" s="21">
        <v>4.542744041902299</v>
      </c>
      <c r="G51" s="21">
        <v>10.131037941324369</v>
      </c>
      <c r="H51" s="21">
        <v>10.131037941324369</v>
      </c>
      <c r="I51" s="21">
        <v>2.7976612350882517</v>
      </c>
      <c r="J51" s="21">
        <v>6.76603225228554</v>
      </c>
      <c r="K51" s="21">
        <v>6.76603225228554</v>
      </c>
      <c r="L51" s="21">
        <v>4.542744041902299</v>
      </c>
      <c r="M51" s="21">
        <v>6.76603225228554</v>
      </c>
      <c r="N51" s="21">
        <v>6.76603225228554</v>
      </c>
    </row>
    <row r="52" spans="1:14" ht="11.25">
      <c r="A52" s="12">
        <v>7.999999999999995</v>
      </c>
      <c r="B52" s="20">
        <v>5</v>
      </c>
      <c r="C52" s="21">
        <v>2.4335820023028427</v>
      </c>
      <c r="D52" s="21">
        <v>6.083955005757106</v>
      </c>
      <c r="E52" s="21">
        <v>8.407577998275237</v>
      </c>
      <c r="F52" s="21">
        <v>3.9515649724807282</v>
      </c>
      <c r="G52" s="21">
        <v>8.407577998275237</v>
      </c>
      <c r="H52" s="21">
        <v>8.407577998275237</v>
      </c>
      <c r="I52" s="21">
        <v>2.4335820023028427</v>
      </c>
      <c r="J52" s="21">
        <v>5.615107313166439</v>
      </c>
      <c r="K52" s="21">
        <v>5.615107313166439</v>
      </c>
      <c r="L52" s="21">
        <v>3.9515649724807282</v>
      </c>
      <c r="M52" s="21">
        <v>5.615107313166439</v>
      </c>
      <c r="N52" s="21">
        <v>5.615107313166439</v>
      </c>
    </row>
    <row r="53" spans="1:14" ht="11.25">
      <c r="A53" s="12">
        <v>8.099999999999994</v>
      </c>
      <c r="B53" s="20">
        <v>5</v>
      </c>
      <c r="C53" s="21">
        <v>2.0971647443951063</v>
      </c>
      <c r="D53" s="21">
        <v>5.242911860987766</v>
      </c>
      <c r="E53" s="21">
        <v>6.948317540274106</v>
      </c>
      <c r="F53" s="21">
        <v>3.405302446201248</v>
      </c>
      <c r="G53" s="21">
        <v>6.948317540274106</v>
      </c>
      <c r="H53" s="21">
        <v>6.948317540274106</v>
      </c>
      <c r="I53" s="21">
        <v>2.0971647443951063</v>
      </c>
      <c r="J53" s="21">
        <v>4.640614543225693</v>
      </c>
      <c r="K53" s="21">
        <v>4.640614543225693</v>
      </c>
      <c r="L53" s="21">
        <v>3.405302446201248</v>
      </c>
      <c r="M53" s="21">
        <v>4.640614543225693</v>
      </c>
      <c r="N53" s="21">
        <v>4.640614543225693</v>
      </c>
    </row>
    <row r="54" spans="1:14" ht="11.25">
      <c r="A54" s="12">
        <v>8.199999999999994</v>
      </c>
      <c r="B54" s="20">
        <v>5</v>
      </c>
      <c r="C54" s="21">
        <v>1.7931704506507642</v>
      </c>
      <c r="D54" s="21">
        <v>4.482926126626911</v>
      </c>
      <c r="E54" s="21">
        <v>5.727034268294298</v>
      </c>
      <c r="F54" s="21">
        <v>2.9116871902298276</v>
      </c>
      <c r="G54" s="21">
        <v>5.727034268294298</v>
      </c>
      <c r="H54" s="21">
        <v>5.727034268294298</v>
      </c>
      <c r="I54" s="21">
        <v>1.7931704506507642</v>
      </c>
      <c r="J54" s="21">
        <v>3.825042715682228</v>
      </c>
      <c r="K54" s="21">
        <v>3.825042715682228</v>
      </c>
      <c r="L54" s="21">
        <v>2.9116871902298276</v>
      </c>
      <c r="M54" s="21">
        <v>3.825042715682228</v>
      </c>
      <c r="N54" s="21">
        <v>3.825042715682228</v>
      </c>
    </row>
    <row r="55" spans="1:14" ht="11.25">
      <c r="A55" s="12">
        <v>8.299999999999994</v>
      </c>
      <c r="B55" s="20">
        <v>5</v>
      </c>
      <c r="C55" s="21">
        <v>1.5239658794786226</v>
      </c>
      <c r="D55" s="21">
        <v>3.8099146986965566</v>
      </c>
      <c r="E55" s="21">
        <v>4.714822882424321</v>
      </c>
      <c r="F55" s="21">
        <v>2.4745622637350966</v>
      </c>
      <c r="G55" s="21">
        <v>4.714822882424321</v>
      </c>
      <c r="H55" s="21">
        <v>4.714822882424321</v>
      </c>
      <c r="I55" s="21">
        <v>1.5239658794786226</v>
      </c>
      <c r="J55" s="21">
        <v>3.1490888982717724</v>
      </c>
      <c r="K55" s="21">
        <v>3.1490888982717724</v>
      </c>
      <c r="L55" s="21">
        <v>2.4745622637350966</v>
      </c>
      <c r="M55" s="21">
        <v>3.1490888982717724</v>
      </c>
      <c r="N55" s="21">
        <v>3.1490888982717724</v>
      </c>
    </row>
    <row r="56" spans="1:14" ht="11.25">
      <c r="A56" s="12">
        <v>8.399999999999993</v>
      </c>
      <c r="B56" s="20">
        <v>5</v>
      </c>
      <c r="C56" s="21">
        <v>1.2897997865455468</v>
      </c>
      <c r="D56" s="21">
        <v>3.2244994663638673</v>
      </c>
      <c r="E56" s="21">
        <v>3.8826410021556645</v>
      </c>
      <c r="F56" s="21">
        <v>2.094331587431032</v>
      </c>
      <c r="G56" s="21">
        <v>3.8826410021556645</v>
      </c>
      <c r="H56" s="21">
        <v>3.8826410021556645</v>
      </c>
      <c r="I56" s="21">
        <v>1.2897997865455468</v>
      </c>
      <c r="J56" s="21">
        <v>2.5933586164354985</v>
      </c>
      <c r="K56" s="21">
        <v>2.5933586164354985</v>
      </c>
      <c r="L56" s="21">
        <v>2.094331587431032</v>
      </c>
      <c r="M56" s="21">
        <v>2.5933586164354985</v>
      </c>
      <c r="N56" s="21">
        <v>2.5933586164354985</v>
      </c>
    </row>
    <row r="57" spans="1:14" ht="11.25">
      <c r="A57" s="12">
        <v>8.499999999999993</v>
      </c>
      <c r="B57" s="20">
        <v>5</v>
      </c>
      <c r="C57" s="21">
        <v>1.08926286700424</v>
      </c>
      <c r="D57" s="21">
        <v>2.7231571675105997</v>
      </c>
      <c r="E57" s="21">
        <v>3.203000368232523</v>
      </c>
      <c r="F57" s="21">
        <v>1.768706781610332</v>
      </c>
      <c r="G57" s="21">
        <v>3.203000368232523</v>
      </c>
      <c r="H57" s="21">
        <v>3.203000368232523</v>
      </c>
      <c r="I57" s="21">
        <v>1.08926286700424</v>
      </c>
      <c r="J57" s="21">
        <v>2.139495236334554</v>
      </c>
      <c r="K57" s="21">
        <v>2.139495236334554</v>
      </c>
      <c r="L57" s="21">
        <v>1.768706781610332</v>
      </c>
      <c r="M57" s="21">
        <v>2.139495236334554</v>
      </c>
      <c r="N57" s="21">
        <v>2.139495236334554</v>
      </c>
    </row>
    <row r="58" spans="1:14" ht="11.25">
      <c r="A58" s="12">
        <v>8.599999999999993</v>
      </c>
      <c r="B58" s="20">
        <v>5</v>
      </c>
      <c r="C58" s="21">
        <v>0.9198059164158181</v>
      </c>
      <c r="D58" s="21">
        <v>2.2995147910395453</v>
      </c>
      <c r="E58" s="21">
        <v>2.6509457703012544</v>
      </c>
      <c r="F58" s="21">
        <v>1.493548537649389</v>
      </c>
      <c r="G58" s="21">
        <v>2.6509457703012544</v>
      </c>
      <c r="H58" s="21">
        <v>2.6509457703012544</v>
      </c>
      <c r="I58" s="21">
        <v>0.9198059164158181</v>
      </c>
      <c r="J58" s="21">
        <v>1.7708336918194156</v>
      </c>
      <c r="K58" s="21">
        <v>1.7708336918194156</v>
      </c>
      <c r="L58" s="21">
        <v>1.493548537649389</v>
      </c>
      <c r="M58" s="21">
        <v>1.7708336918194156</v>
      </c>
      <c r="N58" s="21">
        <v>1.7708336918194156</v>
      </c>
    </row>
    <row r="59" spans="1:14" ht="11.25">
      <c r="A59" s="12">
        <v>8.699999999999992</v>
      </c>
      <c r="B59" s="20">
        <v>5</v>
      </c>
      <c r="C59" s="21">
        <v>0.7782220359789469</v>
      </c>
      <c r="D59" s="21">
        <v>1.9455550899473673</v>
      </c>
      <c r="E59" s="21">
        <v>2.2045006350939165</v>
      </c>
      <c r="F59" s="21">
        <v>1.2636496059212539</v>
      </c>
      <c r="G59" s="21">
        <v>2.2045006350939165</v>
      </c>
      <c r="H59" s="21">
        <v>2.2045006350939165</v>
      </c>
      <c r="I59" s="21">
        <v>0.7782220359789469</v>
      </c>
      <c r="J59" s="21">
        <v>1.4726980478023748</v>
      </c>
      <c r="K59" s="21">
        <v>1.4726980478023748</v>
      </c>
      <c r="L59" s="21">
        <v>1.2636496059212539</v>
      </c>
      <c r="M59" s="21">
        <v>1.4726980478023748</v>
      </c>
      <c r="N59" s="21">
        <v>1.4726980478023748</v>
      </c>
    </row>
    <row r="60" spans="1:14" ht="11.25">
      <c r="A60" s="12">
        <v>8.799999999999992</v>
      </c>
      <c r="B60" s="20">
        <v>5</v>
      </c>
      <c r="C60" s="21">
        <v>0.6610398681068766</v>
      </c>
      <c r="D60" s="21">
        <v>1.6525996702671917</v>
      </c>
      <c r="E60" s="21">
        <v>1.8447483759709191</v>
      </c>
      <c r="F60" s="21">
        <v>1.0733733179126916</v>
      </c>
      <c r="G60" s="21">
        <v>1.8447483759709191</v>
      </c>
      <c r="H60" s="21">
        <v>1.8447483759709191</v>
      </c>
      <c r="I60" s="21">
        <v>0.6610398681068766</v>
      </c>
      <c r="J60" s="21">
        <v>1.2324558254060918</v>
      </c>
      <c r="K60" s="21">
        <v>1.2324558254060918</v>
      </c>
      <c r="L60" s="21">
        <v>1.0733733179126916</v>
      </c>
      <c r="M60" s="21">
        <v>1.2324558254060918</v>
      </c>
      <c r="N60" s="21">
        <v>1.2324558254060918</v>
      </c>
    </row>
    <row r="61" spans="1:14" ht="11.25">
      <c r="A61" s="12">
        <v>8.899999999999991</v>
      </c>
      <c r="B61" s="20">
        <v>5</v>
      </c>
      <c r="C61" s="21">
        <v>0.5648105169110393</v>
      </c>
      <c r="D61" s="21">
        <v>1.4120262922775983</v>
      </c>
      <c r="E61" s="21">
        <v>1.555687701423955</v>
      </c>
      <c r="F61" s="21">
        <v>0.9171194776269774</v>
      </c>
      <c r="G61" s="21">
        <v>1.555687701423955</v>
      </c>
      <c r="H61" s="21">
        <v>1.555687701423955</v>
      </c>
      <c r="I61" s="21">
        <v>0.5648105169110393</v>
      </c>
      <c r="J61" s="21">
        <v>1.0394213771170855</v>
      </c>
      <c r="K61" s="21">
        <v>1.0394213771170855</v>
      </c>
      <c r="L61" s="21">
        <v>0.9171194776269774</v>
      </c>
      <c r="M61" s="21">
        <v>1.0394213771170855</v>
      </c>
      <c r="N61" s="21">
        <v>1.0394213771170855</v>
      </c>
    </row>
    <row r="62" spans="1:14" ht="11.25">
      <c r="A62" s="12">
        <v>8.999999999999991</v>
      </c>
      <c r="B62" s="20">
        <v>5</v>
      </c>
      <c r="C62" s="21">
        <v>0.4862945131678097</v>
      </c>
      <c r="D62" s="21">
        <v>1.2157362829195242</v>
      </c>
      <c r="E62" s="21">
        <v>1.3239643112740076</v>
      </c>
      <c r="F62" s="21">
        <v>0.7896279487295254</v>
      </c>
      <c r="G62" s="21">
        <v>1.3239643112740076</v>
      </c>
      <c r="H62" s="21">
        <v>1.3239643112740076</v>
      </c>
      <c r="I62" s="21">
        <v>0.4862945131678097</v>
      </c>
      <c r="J62" s="21">
        <v>0.8846767137575394</v>
      </c>
      <c r="K62" s="21">
        <v>0.8846767137575394</v>
      </c>
      <c r="L62" s="21">
        <v>0.7896279487295254</v>
      </c>
      <c r="M62" s="21">
        <v>0.8846767137575394</v>
      </c>
      <c r="N62" s="21">
        <v>0.8846767137575394</v>
      </c>
    </row>
    <row r="63" spans="2:15" ht="11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2:15" ht="11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2:14" ht="11.25">
      <c r="B65" s="12"/>
      <c r="C65" s="11" t="s">
        <v>16</v>
      </c>
      <c r="D65" s="11" t="s">
        <v>17</v>
      </c>
      <c r="E65" s="11" t="s">
        <v>18</v>
      </c>
      <c r="F65" s="11" t="s">
        <v>19</v>
      </c>
      <c r="G65" s="11" t="s">
        <v>20</v>
      </c>
      <c r="H65" s="11" t="s">
        <v>21</v>
      </c>
      <c r="I65" s="11" t="s">
        <v>22</v>
      </c>
      <c r="J65" s="11" t="s">
        <v>23</v>
      </c>
      <c r="K65" s="11" t="s">
        <v>24</v>
      </c>
      <c r="L65" s="11" t="s">
        <v>25</v>
      </c>
      <c r="M65" s="11" t="s">
        <v>26</v>
      </c>
      <c r="N65" s="11" t="s">
        <v>27</v>
      </c>
    </row>
    <row r="66" spans="1:14" ht="11.25">
      <c r="A66" s="12" t="s">
        <v>0</v>
      </c>
      <c r="B66" s="12" t="s">
        <v>11</v>
      </c>
      <c r="C66" s="11" t="s">
        <v>59</v>
      </c>
      <c r="D66" s="11" t="s">
        <v>59</v>
      </c>
      <c r="E66" s="11" t="s">
        <v>60</v>
      </c>
      <c r="F66" s="11" t="s">
        <v>59</v>
      </c>
      <c r="G66" s="11" t="s">
        <v>59</v>
      </c>
      <c r="H66" s="11" t="s">
        <v>60</v>
      </c>
      <c r="I66" s="11" t="s">
        <v>59</v>
      </c>
      <c r="J66" s="11" t="s">
        <v>59</v>
      </c>
      <c r="K66" s="11" t="s">
        <v>60</v>
      </c>
      <c r="L66" s="11" t="s">
        <v>59</v>
      </c>
      <c r="M66" s="11" t="s">
        <v>59</v>
      </c>
      <c r="N66" s="11" t="s">
        <v>60</v>
      </c>
    </row>
    <row r="67" spans="2:14" ht="11.25">
      <c r="B67" s="12"/>
      <c r="C67" s="11" t="s">
        <v>4</v>
      </c>
      <c r="D67" s="11" t="s">
        <v>4</v>
      </c>
      <c r="E67" s="11" t="s">
        <v>4</v>
      </c>
      <c r="F67" s="11" t="s">
        <v>4</v>
      </c>
      <c r="G67" s="11" t="s">
        <v>4</v>
      </c>
      <c r="H67" s="11" t="s">
        <v>4</v>
      </c>
      <c r="I67" s="11" t="s">
        <v>4</v>
      </c>
      <c r="J67" s="11" t="s">
        <v>4</v>
      </c>
      <c r="K67" s="11" t="s">
        <v>4</v>
      </c>
      <c r="L67" s="11" t="s">
        <v>4</v>
      </c>
      <c r="M67" s="11" t="s">
        <v>4</v>
      </c>
      <c r="N67" s="11" t="s">
        <v>4</v>
      </c>
    </row>
    <row r="68" ht="11.25">
      <c r="B68" s="12"/>
    </row>
    <row r="69" spans="1:14" ht="11.25">
      <c r="A69" s="12">
        <v>6.5</v>
      </c>
      <c r="B69" s="20">
        <v>10</v>
      </c>
      <c r="C69" s="21">
        <v>6.6662223341788165</v>
      </c>
      <c r="D69" s="21">
        <v>16.66555583544704</v>
      </c>
      <c r="E69" s="21">
        <v>48.82808858123013</v>
      </c>
      <c r="F69" s="21">
        <v>8.920782205982652</v>
      </c>
      <c r="G69" s="21">
        <v>22.30195551495663</v>
      </c>
      <c r="H69" s="21">
        <v>48.82808858123013</v>
      </c>
      <c r="I69" s="21">
        <v>6.6662223341788165</v>
      </c>
      <c r="J69" s="21">
        <v>16.66555583544704</v>
      </c>
      <c r="K69" s="21">
        <v>32.607886501028425</v>
      </c>
      <c r="L69" s="21">
        <v>8.920782205982652</v>
      </c>
      <c r="M69" s="21">
        <v>22.30195551495663</v>
      </c>
      <c r="N69" s="21">
        <v>32.607886501028425</v>
      </c>
    </row>
    <row r="70" spans="1:14" ht="11.25">
      <c r="A70" s="12">
        <v>6.6</v>
      </c>
      <c r="B70" s="20">
        <v>10</v>
      </c>
      <c r="C70" s="21">
        <v>6.565269920755806</v>
      </c>
      <c r="D70" s="21">
        <v>16.413174801889514</v>
      </c>
      <c r="E70" s="21">
        <v>46.84359068634736</v>
      </c>
      <c r="F70" s="21">
        <v>8.785687027908917</v>
      </c>
      <c r="G70" s="21">
        <v>21.964217569772295</v>
      </c>
      <c r="H70" s="21">
        <v>46.84359068634736</v>
      </c>
      <c r="I70" s="21">
        <v>6.565269920755806</v>
      </c>
      <c r="J70" s="21">
        <v>16.413174801889514</v>
      </c>
      <c r="K70" s="21">
        <v>31.28264066165655</v>
      </c>
      <c r="L70" s="21">
        <v>8.785687027908917</v>
      </c>
      <c r="M70" s="21">
        <v>21.964217569772295</v>
      </c>
      <c r="N70" s="21">
        <v>31.28264066165655</v>
      </c>
    </row>
    <row r="71" spans="1:14" ht="11.25">
      <c r="A71" s="12">
        <v>6.7</v>
      </c>
      <c r="B71" s="20">
        <v>10</v>
      </c>
      <c r="C71" s="21">
        <v>6.442550520370169</v>
      </c>
      <c r="D71" s="21">
        <v>16.106376300925422</v>
      </c>
      <c r="E71" s="21">
        <v>44.56522097505763</v>
      </c>
      <c r="F71" s="21">
        <v>8.62146312591332</v>
      </c>
      <c r="G71" s="21">
        <v>21.5536578147833</v>
      </c>
      <c r="H71" s="21">
        <v>44.56522097505763</v>
      </c>
      <c r="I71" s="21">
        <v>6.442550520370169</v>
      </c>
      <c r="J71" s="21">
        <v>16.106376300925422</v>
      </c>
      <c r="K71" s="21">
        <v>29.761147497958348</v>
      </c>
      <c r="L71" s="21">
        <v>8.62146312591332</v>
      </c>
      <c r="M71" s="21">
        <v>21.5536578147833</v>
      </c>
      <c r="N71" s="21">
        <v>29.761147497958348</v>
      </c>
    </row>
    <row r="72" spans="1:14" ht="11.25">
      <c r="A72" s="12">
        <v>6.8</v>
      </c>
      <c r="B72" s="20">
        <v>10</v>
      </c>
      <c r="C72" s="21">
        <v>6.294589276930777</v>
      </c>
      <c r="D72" s="21">
        <v>15.736473192326944</v>
      </c>
      <c r="E72" s="21">
        <v>41.99635360939259</v>
      </c>
      <c r="F72" s="21">
        <v>8.42346042491103</v>
      </c>
      <c r="G72" s="21">
        <v>21.058651062277573</v>
      </c>
      <c r="H72" s="21">
        <v>41.99635360939259</v>
      </c>
      <c r="I72" s="21">
        <v>6.294589276930777</v>
      </c>
      <c r="J72" s="21">
        <v>15.736473192326944</v>
      </c>
      <c r="K72" s="21">
        <v>28.045660272184865</v>
      </c>
      <c r="L72" s="21">
        <v>8.42346042491103</v>
      </c>
      <c r="M72" s="21">
        <v>21.058651062277573</v>
      </c>
      <c r="N72" s="21">
        <v>28.045660272184865</v>
      </c>
    </row>
    <row r="73" spans="1:14" ht="11.25">
      <c r="A73" s="12">
        <v>6.9</v>
      </c>
      <c r="B73" s="20">
        <v>10</v>
      </c>
      <c r="C73" s="21">
        <v>6.117948101621916</v>
      </c>
      <c r="D73" s="21">
        <v>15.294870254054791</v>
      </c>
      <c r="E73" s="21">
        <v>39.15835902948063</v>
      </c>
      <c r="F73" s="21">
        <v>8.187078052024983</v>
      </c>
      <c r="G73" s="21">
        <v>20.46769513006246</v>
      </c>
      <c r="H73" s="21">
        <v>39.15835902948063</v>
      </c>
      <c r="I73" s="21">
        <v>6.117948101621916</v>
      </c>
      <c r="J73" s="21">
        <v>15.294870254054791</v>
      </c>
      <c r="K73" s="21">
        <v>26.150450144279727</v>
      </c>
      <c r="L73" s="21">
        <v>8.187078052024983</v>
      </c>
      <c r="M73" s="21">
        <v>20.46769513006246</v>
      </c>
      <c r="N73" s="21">
        <v>26.150450144279727</v>
      </c>
    </row>
    <row r="74" spans="1:14" ht="11.25">
      <c r="A74" s="12">
        <v>7</v>
      </c>
      <c r="B74" s="20">
        <v>10</v>
      </c>
      <c r="C74" s="21">
        <v>5.909538209487227</v>
      </c>
      <c r="D74" s="21">
        <v>14.773845523718068</v>
      </c>
      <c r="E74" s="21">
        <v>36.09274647394472</v>
      </c>
      <c r="F74" s="21">
        <v>7.9081825750809305</v>
      </c>
      <c r="G74" s="21">
        <v>19.770456437702325</v>
      </c>
      <c r="H74" s="21">
        <v>36.09274647394472</v>
      </c>
      <c r="I74" s="21">
        <v>5.909538209487227</v>
      </c>
      <c r="J74" s="21">
        <v>14.773845523718068</v>
      </c>
      <c r="K74" s="21">
        <v>24.10323694499835</v>
      </c>
      <c r="L74" s="21">
        <v>7.9081825750809305</v>
      </c>
      <c r="M74" s="21">
        <v>19.770456437702325</v>
      </c>
      <c r="N74" s="21">
        <v>24.10323694499835</v>
      </c>
    </row>
    <row r="75" spans="1:14" ht="11.25">
      <c r="A75" s="12">
        <v>7.1</v>
      </c>
      <c r="B75" s="20">
        <v>10</v>
      </c>
      <c r="C75" s="21">
        <v>5.667037455649111</v>
      </c>
      <c r="D75" s="21">
        <v>14.167593639122778</v>
      </c>
      <c r="E75" s="21">
        <v>32.860644174978894</v>
      </c>
      <c r="F75" s="21">
        <v>7.583666484658193</v>
      </c>
      <c r="G75" s="21">
        <v>18.95916621164548</v>
      </c>
      <c r="H75" s="21">
        <v>32.860644174978894</v>
      </c>
      <c r="I75" s="21">
        <v>5.667037455649111</v>
      </c>
      <c r="J75" s="21">
        <v>14.167593639122778</v>
      </c>
      <c r="K75" s="21">
        <v>21.944842050665773</v>
      </c>
      <c r="L75" s="21">
        <v>7.583666484658193</v>
      </c>
      <c r="M75" s="21">
        <v>18.95916621164548</v>
      </c>
      <c r="N75" s="21">
        <v>21.944842050665773</v>
      </c>
    </row>
    <row r="76" spans="1:14" ht="11.25">
      <c r="A76" s="12">
        <v>7.2</v>
      </c>
      <c r="B76" s="20">
        <v>10</v>
      </c>
      <c r="C76" s="21">
        <v>5.38938754805775</v>
      </c>
      <c r="D76" s="21">
        <v>13.473468870144377</v>
      </c>
      <c r="E76" s="21">
        <v>29.539023663053896</v>
      </c>
      <c r="F76" s="21">
        <v>7.212113567433321</v>
      </c>
      <c r="G76" s="21">
        <v>18.030283918583304</v>
      </c>
      <c r="H76" s="21">
        <v>29.539023663053896</v>
      </c>
      <c r="I76" s="21">
        <v>5.38938754805775</v>
      </c>
      <c r="J76" s="21">
        <v>13.473468870144377</v>
      </c>
      <c r="K76" s="21">
        <v>19.726666977388163</v>
      </c>
      <c r="L76" s="21">
        <v>7.212113567433321</v>
      </c>
      <c r="M76" s="21">
        <v>18.030283918583304</v>
      </c>
      <c r="N76" s="21">
        <v>19.726666977388163</v>
      </c>
    </row>
    <row r="77" spans="1:14" ht="11.25">
      <c r="A77" s="12">
        <v>7.3</v>
      </c>
      <c r="B77" s="20">
        <v>10</v>
      </c>
      <c r="C77" s="21">
        <v>5.077308317511775</v>
      </c>
      <c r="D77" s="21">
        <v>12.693270793779437</v>
      </c>
      <c r="E77" s="21">
        <v>26.21389462501217</v>
      </c>
      <c r="F77" s="21">
        <v>6.7944871056759135</v>
      </c>
      <c r="G77" s="21">
        <v>16.986217764189785</v>
      </c>
      <c r="H77" s="21">
        <v>26.21389462501217</v>
      </c>
      <c r="I77" s="21">
        <v>5.077308317511775</v>
      </c>
      <c r="J77" s="21">
        <v>12.693270793779437</v>
      </c>
      <c r="K77" s="21">
        <v>17.506148913649074</v>
      </c>
      <c r="L77" s="21">
        <v>6.7944871056759135</v>
      </c>
      <c r="M77" s="21">
        <v>16.986217764189785</v>
      </c>
      <c r="N77" s="21">
        <v>17.506148913649074</v>
      </c>
    </row>
    <row r="78" spans="1:14" ht="11.25">
      <c r="A78" s="12">
        <v>7.4</v>
      </c>
      <c r="B78" s="20">
        <v>10</v>
      </c>
      <c r="C78" s="21">
        <v>4.733725698828849</v>
      </c>
      <c r="D78" s="21">
        <v>11.834314247072122</v>
      </c>
      <c r="E78" s="21">
        <v>22.97162836819478</v>
      </c>
      <c r="F78" s="21">
        <v>6.334702604442482</v>
      </c>
      <c r="G78" s="21">
        <v>15.836756511106206</v>
      </c>
      <c r="H78" s="21">
        <v>22.97162836819478</v>
      </c>
      <c r="I78" s="21">
        <v>4.733725698828849</v>
      </c>
      <c r="J78" s="21">
        <v>11.834314247072122</v>
      </c>
      <c r="K78" s="21">
        <v>15.340966537763071</v>
      </c>
      <c r="L78" s="21">
        <v>6.334702604442482</v>
      </c>
      <c r="M78" s="21">
        <v>15.340966537763071</v>
      </c>
      <c r="N78" s="21">
        <v>15.340966537763071</v>
      </c>
    </row>
    <row r="79" spans="1:14" ht="11.25">
      <c r="A79" s="12">
        <v>7.5</v>
      </c>
      <c r="B79" s="20">
        <v>10</v>
      </c>
      <c r="C79" s="21">
        <v>4.363984242365</v>
      </c>
      <c r="D79" s="21">
        <v>10.9099606059125</v>
      </c>
      <c r="E79" s="21">
        <v>19.890204362265965</v>
      </c>
      <c r="F79" s="21">
        <v>5.839912175877648</v>
      </c>
      <c r="G79" s="21">
        <v>14.599780439694122</v>
      </c>
      <c r="H79" s="21">
        <v>19.890204362265965</v>
      </c>
      <c r="I79" s="21">
        <v>4.363984242365</v>
      </c>
      <c r="J79" s="21">
        <v>10.9099606059125</v>
      </c>
      <c r="K79" s="21">
        <v>13.283194466687638</v>
      </c>
      <c r="L79" s="21">
        <v>5.839912175877648</v>
      </c>
      <c r="M79" s="21">
        <v>13.283194466687638</v>
      </c>
      <c r="N79" s="21">
        <v>13.283194466687638</v>
      </c>
    </row>
    <row r="80" spans="1:14" ht="11.25">
      <c r="A80" s="12">
        <v>7.6</v>
      </c>
      <c r="B80" s="20">
        <v>10</v>
      </c>
      <c r="C80" s="21">
        <v>3.9757255172837</v>
      </c>
      <c r="D80" s="21">
        <v>9.93931379320925</v>
      </c>
      <c r="E80" s="21">
        <v>17.032201359002283</v>
      </c>
      <c r="F80" s="21">
        <v>5.320341817675751</v>
      </c>
      <c r="G80" s="21">
        <v>13.300854544189377</v>
      </c>
      <c r="H80" s="21">
        <v>17.032201359002283</v>
      </c>
      <c r="I80" s="21">
        <v>3.9757255172837</v>
      </c>
      <c r="J80" s="21">
        <v>9.93931379320925</v>
      </c>
      <c r="K80" s="21">
        <v>11.374622732369302</v>
      </c>
      <c r="L80" s="21">
        <v>5.320341817675751</v>
      </c>
      <c r="M80" s="21">
        <v>11.374622732369302</v>
      </c>
      <c r="N80" s="21">
        <v>11.374622732369302</v>
      </c>
    </row>
    <row r="81" spans="1:14" ht="11.25">
      <c r="A81" s="12">
        <v>7.7</v>
      </c>
      <c r="B81" s="20">
        <v>10</v>
      </c>
      <c r="C81" s="21">
        <v>3.578374664370114</v>
      </c>
      <c r="D81" s="21">
        <v>8.945936660925286</v>
      </c>
      <c r="E81" s="21">
        <v>14.440758373310269</v>
      </c>
      <c r="F81" s="21">
        <v>4.788604314708082</v>
      </c>
      <c r="G81" s="21">
        <v>11.971510786770205</v>
      </c>
      <c r="H81" s="21">
        <v>14.440758373310269</v>
      </c>
      <c r="I81" s="21">
        <v>3.578374664370114</v>
      </c>
      <c r="J81" s="21">
        <v>8.945936660925286</v>
      </c>
      <c r="K81" s="21">
        <v>9.644059528642332</v>
      </c>
      <c r="L81" s="21">
        <v>4.788604314708082</v>
      </c>
      <c r="M81" s="21">
        <v>9.644059528642332</v>
      </c>
      <c r="N81" s="21">
        <v>9.644059528642332</v>
      </c>
    </row>
    <row r="82" spans="1:14" ht="11.25">
      <c r="A82" s="12">
        <v>7.8</v>
      </c>
      <c r="B82" s="20">
        <v>10</v>
      </c>
      <c r="C82" s="21">
        <v>3.1822802148107026</v>
      </c>
      <c r="D82" s="21">
        <v>7.955700537026757</v>
      </c>
      <c r="E82" s="21">
        <v>12.13880738733472</v>
      </c>
      <c r="F82" s="21">
        <v>4.258548138903474</v>
      </c>
      <c r="G82" s="21">
        <v>10.646370347258685</v>
      </c>
      <c r="H82" s="21">
        <v>12.13880738733472</v>
      </c>
      <c r="I82" s="21">
        <v>3.1822802148107026</v>
      </c>
      <c r="J82" s="21">
        <v>7.955700537026757</v>
      </c>
      <c r="K82" s="21">
        <v>8.106818811749418</v>
      </c>
      <c r="L82" s="21">
        <v>4.258548138903474</v>
      </c>
      <c r="M82" s="21">
        <v>8.106818811749418</v>
      </c>
      <c r="N82" s="21">
        <v>8.106818811749418</v>
      </c>
    </row>
    <row r="83" spans="1:14" ht="11.25">
      <c r="A83" s="12">
        <v>7.9</v>
      </c>
      <c r="B83" s="20">
        <v>10</v>
      </c>
      <c r="C83" s="21">
        <v>2.7976612350882517</v>
      </c>
      <c r="D83" s="21">
        <v>6.99415308772063</v>
      </c>
      <c r="E83" s="21">
        <v>10.131037941324369</v>
      </c>
      <c r="F83" s="21">
        <v>3.7438485116799085</v>
      </c>
      <c r="G83" s="21">
        <v>9.359621279199771</v>
      </c>
      <c r="H83" s="21">
        <v>10.131037941324369</v>
      </c>
      <c r="I83" s="21">
        <v>2.7976612350882517</v>
      </c>
      <c r="J83" s="21">
        <v>6.76603225228554</v>
      </c>
      <c r="K83" s="21">
        <v>6.76603225228554</v>
      </c>
      <c r="L83" s="21">
        <v>3.7438485116799085</v>
      </c>
      <c r="M83" s="21">
        <v>6.76603225228554</v>
      </c>
      <c r="N83" s="21">
        <v>6.76603225228554</v>
      </c>
    </row>
    <row r="84" spans="1:14" ht="11.25">
      <c r="A84" s="12">
        <v>7.999999999999995</v>
      </c>
      <c r="B84" s="20">
        <v>10</v>
      </c>
      <c r="C84" s="21">
        <v>2.4335820023028427</v>
      </c>
      <c r="D84" s="21">
        <v>6.083955005757106</v>
      </c>
      <c r="E84" s="21">
        <v>8.407577998275237</v>
      </c>
      <c r="F84" s="21">
        <v>3.256635307771674</v>
      </c>
      <c r="G84" s="21">
        <v>8.407577998275237</v>
      </c>
      <c r="H84" s="21">
        <v>8.407577998275237</v>
      </c>
      <c r="I84" s="21">
        <v>2.4335820023028427</v>
      </c>
      <c r="J84" s="21">
        <v>5.615107313166439</v>
      </c>
      <c r="K84" s="21">
        <v>5.615107313166439</v>
      </c>
      <c r="L84" s="21">
        <v>3.256635307771674</v>
      </c>
      <c r="M84" s="21">
        <v>5.615107313166439</v>
      </c>
      <c r="N84" s="21">
        <v>5.615107313166439</v>
      </c>
    </row>
    <row r="85" spans="1:14" ht="11.25">
      <c r="A85" s="12">
        <v>8.099999999999994</v>
      </c>
      <c r="B85" s="20">
        <v>10</v>
      </c>
      <c r="C85" s="21">
        <v>2.0971647443951063</v>
      </c>
      <c r="D85" s="21">
        <v>5.242911860987766</v>
      </c>
      <c r="E85" s="21">
        <v>6.948317540274106</v>
      </c>
      <c r="F85" s="21">
        <v>2.8064395390614623</v>
      </c>
      <c r="G85" s="21">
        <v>6.948317540274106</v>
      </c>
      <c r="H85" s="21">
        <v>6.948317540274106</v>
      </c>
      <c r="I85" s="21">
        <v>2.0971647443951063</v>
      </c>
      <c r="J85" s="21">
        <v>4.640614543225693</v>
      </c>
      <c r="K85" s="21">
        <v>4.640614543225693</v>
      </c>
      <c r="L85" s="21">
        <v>2.8064395390614623</v>
      </c>
      <c r="M85" s="21">
        <v>4.640614543225693</v>
      </c>
      <c r="N85" s="21">
        <v>4.640614543225693</v>
      </c>
    </row>
    <row r="86" spans="1:14" ht="11.25">
      <c r="A86" s="12">
        <v>8.199999999999994</v>
      </c>
      <c r="B86" s="20">
        <v>10</v>
      </c>
      <c r="C86" s="21">
        <v>1.7931704506507642</v>
      </c>
      <c r="D86" s="21">
        <v>4.482926126626911</v>
      </c>
      <c r="E86" s="21">
        <v>5.727034268294298</v>
      </c>
      <c r="F86" s="21">
        <v>2.3996323924635155</v>
      </c>
      <c r="G86" s="21">
        <v>5.727034268294298</v>
      </c>
      <c r="H86" s="21">
        <v>5.727034268294298</v>
      </c>
      <c r="I86" s="21">
        <v>1.7931704506507642</v>
      </c>
      <c r="J86" s="21">
        <v>3.825042715682228</v>
      </c>
      <c r="K86" s="21">
        <v>3.825042715682228</v>
      </c>
      <c r="L86" s="21">
        <v>2.3996323924635155</v>
      </c>
      <c r="M86" s="21">
        <v>3.825042715682228</v>
      </c>
      <c r="N86" s="21">
        <v>3.825042715682228</v>
      </c>
    </row>
    <row r="87" spans="1:14" ht="11.25">
      <c r="A87" s="12">
        <v>8.299999999999994</v>
      </c>
      <c r="B87" s="20">
        <v>10</v>
      </c>
      <c r="C87" s="21">
        <v>1.5239658794786226</v>
      </c>
      <c r="D87" s="21">
        <v>3.8099146986965566</v>
      </c>
      <c r="E87" s="21">
        <v>4.714822882424321</v>
      </c>
      <c r="F87" s="21">
        <v>2.0393810795169505</v>
      </c>
      <c r="G87" s="21">
        <v>4.714822882424321</v>
      </c>
      <c r="H87" s="21">
        <v>4.714822882424321</v>
      </c>
      <c r="I87" s="21">
        <v>1.5239658794786226</v>
      </c>
      <c r="J87" s="21">
        <v>3.1490888982717724</v>
      </c>
      <c r="K87" s="21">
        <v>3.1490888982717724</v>
      </c>
      <c r="L87" s="21">
        <v>2.0393810795169505</v>
      </c>
      <c r="M87" s="21">
        <v>3.1490888982717724</v>
      </c>
      <c r="N87" s="21">
        <v>3.1490888982717724</v>
      </c>
    </row>
    <row r="88" spans="1:14" ht="11.25">
      <c r="A88" s="12">
        <v>8.399999999999993</v>
      </c>
      <c r="B88" s="20">
        <v>10</v>
      </c>
      <c r="C88" s="21">
        <v>1.2897997865455468</v>
      </c>
      <c r="D88" s="21">
        <v>3.2244994663638673</v>
      </c>
      <c r="E88" s="21">
        <v>3.8826410021556645</v>
      </c>
      <c r="F88" s="21">
        <v>1.7260184866775998</v>
      </c>
      <c r="G88" s="21">
        <v>3.8826410021556645</v>
      </c>
      <c r="H88" s="21">
        <v>3.8826410021556645</v>
      </c>
      <c r="I88" s="21">
        <v>1.2897997865455468</v>
      </c>
      <c r="J88" s="21">
        <v>2.5933586164354985</v>
      </c>
      <c r="K88" s="21">
        <v>2.5933586164354985</v>
      </c>
      <c r="L88" s="21">
        <v>1.7260184866775998</v>
      </c>
      <c r="M88" s="21">
        <v>2.5933586164354985</v>
      </c>
      <c r="N88" s="21">
        <v>2.5933586164354985</v>
      </c>
    </row>
    <row r="89" spans="1:14" ht="11.25">
      <c r="A89" s="12">
        <v>8.499999999999993</v>
      </c>
      <c r="B89" s="20">
        <v>10</v>
      </c>
      <c r="C89" s="21">
        <v>1.08926286700424</v>
      </c>
      <c r="D89" s="21">
        <v>2.7231571675105997</v>
      </c>
      <c r="E89" s="21">
        <v>3.203000368232523</v>
      </c>
      <c r="F89" s="21">
        <v>1.457658673007053</v>
      </c>
      <c r="G89" s="21">
        <v>3.203000368232523</v>
      </c>
      <c r="H89" s="21">
        <v>3.203000368232523</v>
      </c>
      <c r="I89" s="21">
        <v>1.08926286700424</v>
      </c>
      <c r="J89" s="21">
        <v>2.139495236334554</v>
      </c>
      <c r="K89" s="21">
        <v>2.139495236334554</v>
      </c>
      <c r="L89" s="21">
        <v>1.457658673007053</v>
      </c>
      <c r="M89" s="21">
        <v>2.139495236334554</v>
      </c>
      <c r="N89" s="21">
        <v>2.139495236334554</v>
      </c>
    </row>
    <row r="90" spans="1:14" ht="11.25">
      <c r="A90" s="12">
        <v>8.599999999999993</v>
      </c>
      <c r="B90" s="20">
        <v>10</v>
      </c>
      <c r="C90" s="21">
        <v>0.9198059164158181</v>
      </c>
      <c r="D90" s="21">
        <v>2.2995147910395453</v>
      </c>
      <c r="E90" s="21">
        <v>2.6509457703012544</v>
      </c>
      <c r="F90" s="21">
        <v>1.2308902764987937</v>
      </c>
      <c r="G90" s="21">
        <v>2.6509457703012544</v>
      </c>
      <c r="H90" s="21">
        <v>2.6509457703012544</v>
      </c>
      <c r="I90" s="21">
        <v>0.9198059164158181</v>
      </c>
      <c r="J90" s="21">
        <v>1.7708336918194156</v>
      </c>
      <c r="K90" s="21">
        <v>1.7708336918194156</v>
      </c>
      <c r="L90" s="21">
        <v>1.2308902764987937</v>
      </c>
      <c r="M90" s="21">
        <v>1.7708336918194156</v>
      </c>
      <c r="N90" s="21">
        <v>1.7708336918194156</v>
      </c>
    </row>
    <row r="91" spans="1:14" ht="11.25">
      <c r="A91" s="12">
        <v>8.699999999999992</v>
      </c>
      <c r="B91" s="20">
        <v>10</v>
      </c>
      <c r="C91" s="21">
        <v>0.7782220359789469</v>
      </c>
      <c r="D91" s="21">
        <v>1.9455550899473673</v>
      </c>
      <c r="E91" s="21">
        <v>2.2045006350939165</v>
      </c>
      <c r="F91" s="21">
        <v>1.0414218042608654</v>
      </c>
      <c r="G91" s="21">
        <v>2.2045006350939165</v>
      </c>
      <c r="H91" s="21">
        <v>2.2045006350939165</v>
      </c>
      <c r="I91" s="21">
        <v>0.7782220359789469</v>
      </c>
      <c r="J91" s="21">
        <v>1.4726980478023748</v>
      </c>
      <c r="K91" s="21">
        <v>1.4726980478023748</v>
      </c>
      <c r="L91" s="21">
        <v>1.0414218042608654</v>
      </c>
      <c r="M91" s="21">
        <v>1.4726980478023748</v>
      </c>
      <c r="N91" s="21">
        <v>1.4726980478023748</v>
      </c>
    </row>
    <row r="92" spans="1:14" ht="11.25">
      <c r="A92" s="12">
        <v>8.799999999999992</v>
      </c>
      <c r="B92" s="20">
        <v>10</v>
      </c>
      <c r="C92" s="21">
        <v>0.6610398681068766</v>
      </c>
      <c r="D92" s="21">
        <v>1.6525996702671917</v>
      </c>
      <c r="E92" s="21">
        <v>1.8447483759709191</v>
      </c>
      <c r="F92" s="21">
        <v>0.8846078629298179</v>
      </c>
      <c r="G92" s="21">
        <v>1.8447483759709191</v>
      </c>
      <c r="H92" s="21">
        <v>1.8447483759709191</v>
      </c>
      <c r="I92" s="21">
        <v>0.6610398681068766</v>
      </c>
      <c r="J92" s="21">
        <v>1.2324558254060918</v>
      </c>
      <c r="K92" s="21">
        <v>1.2324558254060918</v>
      </c>
      <c r="L92" s="21">
        <v>0.8846078629298179</v>
      </c>
      <c r="M92" s="21">
        <v>1.2324558254060918</v>
      </c>
      <c r="N92" s="21">
        <v>1.2324558254060918</v>
      </c>
    </row>
    <row r="93" spans="1:14" ht="11.25">
      <c r="A93" s="12">
        <v>8.899999999999991</v>
      </c>
      <c r="B93" s="20">
        <v>10</v>
      </c>
      <c r="C93" s="21">
        <v>0.5648105169110393</v>
      </c>
      <c r="D93" s="21">
        <v>1.4120262922775983</v>
      </c>
      <c r="E93" s="21">
        <v>1.555687701423955</v>
      </c>
      <c r="F93" s="21">
        <v>0.7558331175332066</v>
      </c>
      <c r="G93" s="21">
        <v>1.555687701423955</v>
      </c>
      <c r="H93" s="21">
        <v>1.555687701423955</v>
      </c>
      <c r="I93" s="21">
        <v>0.5648105169110393</v>
      </c>
      <c r="J93" s="21">
        <v>1.0394213771170855</v>
      </c>
      <c r="K93" s="21">
        <v>1.0394213771170855</v>
      </c>
      <c r="L93" s="21">
        <v>0.7558331175332066</v>
      </c>
      <c r="M93" s="21">
        <v>1.0394213771170855</v>
      </c>
      <c r="N93" s="21">
        <v>1.0394213771170855</v>
      </c>
    </row>
    <row r="94" spans="1:14" ht="11.25">
      <c r="A94" s="12">
        <v>8.999999999999991</v>
      </c>
      <c r="B94" s="20">
        <v>10</v>
      </c>
      <c r="C94" s="21">
        <v>0.4862945131678097</v>
      </c>
      <c r="D94" s="21">
        <v>1.2157362829195242</v>
      </c>
      <c r="E94" s="21">
        <v>1.3239643112740076</v>
      </c>
      <c r="F94" s="21">
        <v>0.6507624892275348</v>
      </c>
      <c r="G94" s="21">
        <v>1.3239643112740076</v>
      </c>
      <c r="H94" s="21">
        <v>1.3239643112740076</v>
      </c>
      <c r="I94" s="21">
        <v>0.4862945131678097</v>
      </c>
      <c r="J94" s="21">
        <v>0.8846767137575394</v>
      </c>
      <c r="K94" s="21">
        <v>0.8846767137575394</v>
      </c>
      <c r="L94" s="21">
        <v>0.6507624892275348</v>
      </c>
      <c r="M94" s="21">
        <v>0.8846767137575394</v>
      </c>
      <c r="N94" s="21">
        <v>0.8846767137575394</v>
      </c>
    </row>
    <row r="95" spans="2:15" ht="11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2:15" ht="11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2:14" ht="11.25">
      <c r="B97" s="12"/>
      <c r="C97" s="11" t="s">
        <v>16</v>
      </c>
      <c r="D97" s="11" t="s">
        <v>17</v>
      </c>
      <c r="E97" s="11" t="s">
        <v>18</v>
      </c>
      <c r="F97" s="11" t="s">
        <v>19</v>
      </c>
      <c r="G97" s="11" t="s">
        <v>20</v>
      </c>
      <c r="H97" s="11" t="s">
        <v>21</v>
      </c>
      <c r="I97" s="11" t="s">
        <v>22</v>
      </c>
      <c r="J97" s="11" t="s">
        <v>23</v>
      </c>
      <c r="K97" s="11" t="s">
        <v>24</v>
      </c>
      <c r="L97" s="11" t="s">
        <v>25</v>
      </c>
      <c r="M97" s="11" t="s">
        <v>26</v>
      </c>
      <c r="N97" s="11" t="s">
        <v>27</v>
      </c>
    </row>
    <row r="98" spans="1:14" ht="11.25">
      <c r="A98" s="12" t="s">
        <v>0</v>
      </c>
      <c r="B98" s="12" t="s">
        <v>11</v>
      </c>
      <c r="C98" s="11" t="s">
        <v>59</v>
      </c>
      <c r="D98" s="11" t="s">
        <v>59</v>
      </c>
      <c r="E98" s="11" t="s">
        <v>60</v>
      </c>
      <c r="F98" s="11" t="s">
        <v>59</v>
      </c>
      <c r="G98" s="11" t="s">
        <v>59</v>
      </c>
      <c r="H98" s="11" t="s">
        <v>60</v>
      </c>
      <c r="I98" s="11" t="s">
        <v>59</v>
      </c>
      <c r="J98" s="11" t="s">
        <v>59</v>
      </c>
      <c r="K98" s="11" t="s">
        <v>60</v>
      </c>
      <c r="L98" s="11" t="s">
        <v>59</v>
      </c>
      <c r="M98" s="11" t="s">
        <v>59</v>
      </c>
      <c r="N98" s="11" t="s">
        <v>60</v>
      </c>
    </row>
    <row r="99" spans="2:14" ht="11.25">
      <c r="B99" s="12"/>
      <c r="C99" s="11" t="s">
        <v>4</v>
      </c>
      <c r="D99" s="11" t="s">
        <v>4</v>
      </c>
      <c r="E99" s="11" t="s">
        <v>4</v>
      </c>
      <c r="F99" s="11" t="s">
        <v>4</v>
      </c>
      <c r="G99" s="11" t="s">
        <v>4</v>
      </c>
      <c r="H99" s="11" t="s">
        <v>4</v>
      </c>
      <c r="I99" s="11" t="s">
        <v>4</v>
      </c>
      <c r="J99" s="11" t="s">
        <v>4</v>
      </c>
      <c r="K99" s="11" t="s">
        <v>4</v>
      </c>
      <c r="L99" s="11" t="s">
        <v>4</v>
      </c>
      <c r="M99" s="11" t="s">
        <v>4</v>
      </c>
      <c r="N99" s="11" t="s">
        <v>4</v>
      </c>
    </row>
    <row r="100" ht="11.25">
      <c r="B100" s="12"/>
    </row>
    <row r="101" spans="1:14" ht="11.25">
      <c r="A101" s="12">
        <v>6.5</v>
      </c>
      <c r="B101" s="20">
        <v>15</v>
      </c>
      <c r="C101" s="21">
        <v>6.46253542201093</v>
      </c>
      <c r="D101" s="21">
        <v>16.156338555027325</v>
      </c>
      <c r="E101" s="21">
        <v>48.82808858123013</v>
      </c>
      <c r="F101" s="21">
        <v>6.46253542201093</v>
      </c>
      <c r="G101" s="21">
        <v>16.156338555027325</v>
      </c>
      <c r="H101" s="21">
        <v>48.82808858123013</v>
      </c>
      <c r="I101" s="21">
        <v>6.46253542201093</v>
      </c>
      <c r="J101" s="21">
        <v>16.156338555027325</v>
      </c>
      <c r="K101" s="21">
        <v>32.607886501028425</v>
      </c>
      <c r="L101" s="21">
        <v>6.46253542201093</v>
      </c>
      <c r="M101" s="21">
        <v>16.156338555027325</v>
      </c>
      <c r="N101" s="21">
        <v>32.607886501028425</v>
      </c>
    </row>
    <row r="102" spans="1:14" ht="11.25">
      <c r="A102" s="12">
        <v>6.6</v>
      </c>
      <c r="B102" s="20">
        <v>15</v>
      </c>
      <c r="C102" s="21">
        <v>6.364667616981582</v>
      </c>
      <c r="D102" s="21">
        <v>15.911669042453955</v>
      </c>
      <c r="E102" s="21">
        <v>46.84359068634736</v>
      </c>
      <c r="F102" s="21">
        <v>6.364667616981582</v>
      </c>
      <c r="G102" s="21">
        <v>15.911669042453955</v>
      </c>
      <c r="H102" s="21">
        <v>46.84359068634736</v>
      </c>
      <c r="I102" s="21">
        <v>6.364667616981582</v>
      </c>
      <c r="J102" s="21">
        <v>15.911669042453955</v>
      </c>
      <c r="K102" s="21">
        <v>31.28264066165655</v>
      </c>
      <c r="L102" s="21">
        <v>6.364667616981582</v>
      </c>
      <c r="M102" s="21">
        <v>15.911669042453955</v>
      </c>
      <c r="N102" s="21">
        <v>31.28264066165655</v>
      </c>
    </row>
    <row r="103" spans="1:14" ht="11.25">
      <c r="A103" s="12">
        <v>6.7</v>
      </c>
      <c r="B103" s="20">
        <v>15</v>
      </c>
      <c r="C103" s="21">
        <v>6.24569791687214</v>
      </c>
      <c r="D103" s="21">
        <v>15.614244792180349</v>
      </c>
      <c r="E103" s="21">
        <v>44.56522097505763</v>
      </c>
      <c r="F103" s="21">
        <v>6.24569791687214</v>
      </c>
      <c r="G103" s="21">
        <v>15.614244792180349</v>
      </c>
      <c r="H103" s="21">
        <v>44.56522097505763</v>
      </c>
      <c r="I103" s="21">
        <v>6.24569791687214</v>
      </c>
      <c r="J103" s="21">
        <v>15.614244792180349</v>
      </c>
      <c r="K103" s="21">
        <v>29.761147497958348</v>
      </c>
      <c r="L103" s="21">
        <v>6.24569791687214</v>
      </c>
      <c r="M103" s="21">
        <v>15.614244792180349</v>
      </c>
      <c r="N103" s="21">
        <v>29.761147497958348</v>
      </c>
    </row>
    <row r="104" spans="1:14" ht="11.25">
      <c r="A104" s="12">
        <v>6.8</v>
      </c>
      <c r="B104" s="20">
        <v>15</v>
      </c>
      <c r="C104" s="21">
        <v>6.1022576400741055</v>
      </c>
      <c r="D104" s="21">
        <v>15.255644100185265</v>
      </c>
      <c r="E104" s="21">
        <v>41.99635360939259</v>
      </c>
      <c r="F104" s="21">
        <v>6.1022576400741055</v>
      </c>
      <c r="G104" s="21">
        <v>15.255644100185265</v>
      </c>
      <c r="H104" s="21">
        <v>41.99635360939259</v>
      </c>
      <c r="I104" s="21">
        <v>6.1022576400741055</v>
      </c>
      <c r="J104" s="21">
        <v>15.255644100185265</v>
      </c>
      <c r="K104" s="21">
        <v>28.045660272184865</v>
      </c>
      <c r="L104" s="21">
        <v>6.1022576400741055</v>
      </c>
      <c r="M104" s="21">
        <v>15.255644100185265</v>
      </c>
      <c r="N104" s="21">
        <v>28.045660272184865</v>
      </c>
    </row>
    <row r="105" spans="1:14" ht="11.25">
      <c r="A105" s="12">
        <v>6.9</v>
      </c>
      <c r="B105" s="20">
        <v>15</v>
      </c>
      <c r="C105" s="21">
        <v>5.931013748827598</v>
      </c>
      <c r="D105" s="21">
        <v>14.827534372068996</v>
      </c>
      <c r="E105" s="21">
        <v>39.15835902948063</v>
      </c>
      <c r="F105" s="21">
        <v>5.931013748827598</v>
      </c>
      <c r="G105" s="21">
        <v>14.827534372068996</v>
      </c>
      <c r="H105" s="21">
        <v>39.15835902948063</v>
      </c>
      <c r="I105" s="21">
        <v>5.931013748827598</v>
      </c>
      <c r="J105" s="21">
        <v>14.827534372068996</v>
      </c>
      <c r="K105" s="21">
        <v>26.150450144279727</v>
      </c>
      <c r="L105" s="21">
        <v>5.931013748827598</v>
      </c>
      <c r="M105" s="21">
        <v>14.827534372068996</v>
      </c>
      <c r="N105" s="21">
        <v>26.150450144279727</v>
      </c>
    </row>
    <row r="106" spans="1:14" ht="11.25">
      <c r="A106" s="12">
        <v>7</v>
      </c>
      <c r="B106" s="20">
        <v>15</v>
      </c>
      <c r="C106" s="21">
        <v>5.7289718362270605</v>
      </c>
      <c r="D106" s="21">
        <v>14.322429590567651</v>
      </c>
      <c r="E106" s="21">
        <v>36.09274647394472</v>
      </c>
      <c r="F106" s="21">
        <v>5.7289718362270605</v>
      </c>
      <c r="G106" s="21">
        <v>14.322429590567651</v>
      </c>
      <c r="H106" s="21">
        <v>36.09274647394472</v>
      </c>
      <c r="I106" s="21">
        <v>5.7289718362270605</v>
      </c>
      <c r="J106" s="21">
        <v>14.322429590567651</v>
      </c>
      <c r="K106" s="21">
        <v>24.10323694499835</v>
      </c>
      <c r="L106" s="21">
        <v>5.7289718362270605</v>
      </c>
      <c r="M106" s="21">
        <v>14.322429590567651</v>
      </c>
      <c r="N106" s="21">
        <v>24.10323694499835</v>
      </c>
    </row>
    <row r="107" spans="1:14" ht="11.25">
      <c r="A107" s="12">
        <v>7.1</v>
      </c>
      <c r="B107" s="20">
        <v>15</v>
      </c>
      <c r="C107" s="21">
        <v>5.493880710701883</v>
      </c>
      <c r="D107" s="21">
        <v>13.734701776754708</v>
      </c>
      <c r="E107" s="21">
        <v>32.860644174978894</v>
      </c>
      <c r="F107" s="21">
        <v>5.493880710701883</v>
      </c>
      <c r="G107" s="21">
        <v>13.734701776754708</v>
      </c>
      <c r="H107" s="21">
        <v>32.860644174978894</v>
      </c>
      <c r="I107" s="21">
        <v>5.493880710701883</v>
      </c>
      <c r="J107" s="21">
        <v>13.734701776754708</v>
      </c>
      <c r="K107" s="21">
        <v>21.944842050665773</v>
      </c>
      <c r="L107" s="21">
        <v>5.493880710701883</v>
      </c>
      <c r="M107" s="21">
        <v>13.734701776754708</v>
      </c>
      <c r="N107" s="21">
        <v>21.944842050665773</v>
      </c>
    </row>
    <row r="108" spans="1:14" ht="11.25">
      <c r="A108" s="12">
        <v>7.2</v>
      </c>
      <c r="B108" s="20">
        <v>15</v>
      </c>
      <c r="C108" s="21">
        <v>5.224714416393419</v>
      </c>
      <c r="D108" s="21">
        <v>13.061786040983547</v>
      </c>
      <c r="E108" s="21">
        <v>29.539023663053896</v>
      </c>
      <c r="F108" s="21">
        <v>5.224714416393419</v>
      </c>
      <c r="G108" s="21">
        <v>13.061786040983547</v>
      </c>
      <c r="H108" s="21">
        <v>29.539023663053896</v>
      </c>
      <c r="I108" s="21">
        <v>5.224714416393419</v>
      </c>
      <c r="J108" s="21">
        <v>13.061786040983547</v>
      </c>
      <c r="K108" s="21">
        <v>19.726666977388163</v>
      </c>
      <c r="L108" s="21">
        <v>5.224714416393419</v>
      </c>
      <c r="M108" s="21">
        <v>13.061786040983547</v>
      </c>
      <c r="N108" s="21">
        <v>19.726666977388163</v>
      </c>
    </row>
    <row r="109" spans="1:14" ht="11.25">
      <c r="A109" s="12">
        <v>7.3</v>
      </c>
      <c r="B109" s="20">
        <v>15</v>
      </c>
      <c r="C109" s="21">
        <v>4.922170789617471</v>
      </c>
      <c r="D109" s="21">
        <v>12.305426974043678</v>
      </c>
      <c r="E109" s="21">
        <v>26.21389462501217</v>
      </c>
      <c r="F109" s="21">
        <v>4.922170789617471</v>
      </c>
      <c r="G109" s="21">
        <v>12.305426974043678</v>
      </c>
      <c r="H109" s="21">
        <v>26.21389462501217</v>
      </c>
      <c r="I109" s="21">
        <v>4.922170789617471</v>
      </c>
      <c r="J109" s="21">
        <v>12.305426974043678</v>
      </c>
      <c r="K109" s="21">
        <v>17.506148913649074</v>
      </c>
      <c r="L109" s="21">
        <v>4.922170789617471</v>
      </c>
      <c r="M109" s="21">
        <v>12.305426974043678</v>
      </c>
      <c r="N109" s="21">
        <v>17.506148913649074</v>
      </c>
    </row>
    <row r="110" spans="1:14" ht="11.25">
      <c r="A110" s="12">
        <v>7.4</v>
      </c>
      <c r="B110" s="20">
        <v>15</v>
      </c>
      <c r="C110" s="21">
        <v>4.589086363038829</v>
      </c>
      <c r="D110" s="21">
        <v>11.472715907597074</v>
      </c>
      <c r="E110" s="21">
        <v>22.97162836819478</v>
      </c>
      <c r="F110" s="21">
        <v>4.589086363038829</v>
      </c>
      <c r="G110" s="21">
        <v>11.472715907597074</v>
      </c>
      <c r="H110" s="21">
        <v>22.97162836819478</v>
      </c>
      <c r="I110" s="21">
        <v>4.589086363038829</v>
      </c>
      <c r="J110" s="21">
        <v>11.472715907597074</v>
      </c>
      <c r="K110" s="21">
        <v>15.340966537763071</v>
      </c>
      <c r="L110" s="21">
        <v>4.589086363038829</v>
      </c>
      <c r="M110" s="21">
        <v>11.472715907597074</v>
      </c>
      <c r="N110" s="21">
        <v>15.340966537763071</v>
      </c>
    </row>
    <row r="111" spans="1:14" ht="11.25">
      <c r="A111" s="12">
        <v>7.5</v>
      </c>
      <c r="B111" s="20">
        <v>15</v>
      </c>
      <c r="C111" s="21">
        <v>4.230642383885548</v>
      </c>
      <c r="D111" s="21">
        <v>10.57660595971387</v>
      </c>
      <c r="E111" s="21">
        <v>19.890204362265965</v>
      </c>
      <c r="F111" s="21">
        <v>4.230642383885548</v>
      </c>
      <c r="G111" s="21">
        <v>10.57660595971387</v>
      </c>
      <c r="H111" s="21">
        <v>19.890204362265965</v>
      </c>
      <c r="I111" s="21">
        <v>4.230642383885548</v>
      </c>
      <c r="J111" s="21">
        <v>10.57660595971387</v>
      </c>
      <c r="K111" s="21">
        <v>13.283194466687638</v>
      </c>
      <c r="L111" s="21">
        <v>4.230642383885548</v>
      </c>
      <c r="M111" s="21">
        <v>10.57660595971387</v>
      </c>
      <c r="N111" s="21">
        <v>13.283194466687638</v>
      </c>
    </row>
    <row r="112" spans="1:14" ht="11.25">
      <c r="A112" s="12">
        <v>7.6</v>
      </c>
      <c r="B112" s="20">
        <v>15</v>
      </c>
      <c r="C112" s="21">
        <v>3.8542469326150504</v>
      </c>
      <c r="D112" s="21">
        <v>9.635617331537626</v>
      </c>
      <c r="E112" s="21">
        <v>17.032201359002283</v>
      </c>
      <c r="F112" s="21">
        <v>3.8542469326150504</v>
      </c>
      <c r="G112" s="21">
        <v>9.635617331537626</v>
      </c>
      <c r="H112" s="21">
        <v>17.032201359002283</v>
      </c>
      <c r="I112" s="21">
        <v>3.8542469326150504</v>
      </c>
      <c r="J112" s="21">
        <v>9.635617331537626</v>
      </c>
      <c r="K112" s="21">
        <v>11.374622732369302</v>
      </c>
      <c r="L112" s="21">
        <v>3.8542469326150504</v>
      </c>
      <c r="M112" s="21">
        <v>9.635617331537626</v>
      </c>
      <c r="N112" s="21">
        <v>11.374622732369302</v>
      </c>
    </row>
    <row r="113" spans="1:14" ht="11.25">
      <c r="A113" s="12">
        <v>7.7</v>
      </c>
      <c r="B113" s="20">
        <v>15</v>
      </c>
      <c r="C113" s="21">
        <v>3.4690371641447895</v>
      </c>
      <c r="D113" s="21">
        <v>8.672592910361974</v>
      </c>
      <c r="E113" s="21">
        <v>14.440758373310269</v>
      </c>
      <c r="F113" s="21">
        <v>3.4690371641447895</v>
      </c>
      <c r="G113" s="21">
        <v>8.672592910361974</v>
      </c>
      <c r="H113" s="21">
        <v>14.440758373310269</v>
      </c>
      <c r="I113" s="21">
        <v>3.4690371641447895</v>
      </c>
      <c r="J113" s="21">
        <v>8.672592910361974</v>
      </c>
      <c r="K113" s="21">
        <v>9.644059528642332</v>
      </c>
      <c r="L113" s="21">
        <v>3.4690371641447895</v>
      </c>
      <c r="M113" s="21">
        <v>8.672592910361974</v>
      </c>
      <c r="N113" s="21">
        <v>9.644059528642332</v>
      </c>
    </row>
    <row r="114" spans="1:14" ht="11.25">
      <c r="A114" s="12">
        <v>7.8</v>
      </c>
      <c r="B114" s="20">
        <v>15</v>
      </c>
      <c r="C114" s="21">
        <v>3.0850454095321003</v>
      </c>
      <c r="D114" s="21">
        <v>7.7126135238302505</v>
      </c>
      <c r="E114" s="21">
        <v>12.13880738733472</v>
      </c>
      <c r="F114" s="21">
        <v>3.0850454095321003</v>
      </c>
      <c r="G114" s="21">
        <v>7.7126135238302505</v>
      </c>
      <c r="H114" s="21">
        <v>12.13880738733472</v>
      </c>
      <c r="I114" s="21">
        <v>3.0850454095321003</v>
      </c>
      <c r="J114" s="21">
        <v>7.7126135238302505</v>
      </c>
      <c r="K114" s="21">
        <v>8.106818811749418</v>
      </c>
      <c r="L114" s="21">
        <v>3.0850454095321003</v>
      </c>
      <c r="M114" s="21">
        <v>7.7126135238302505</v>
      </c>
      <c r="N114" s="21">
        <v>8.106818811749418</v>
      </c>
    </row>
    <row r="115" spans="1:14" ht="11.25">
      <c r="A115" s="12">
        <v>7.9</v>
      </c>
      <c r="B115" s="20">
        <v>15</v>
      </c>
      <c r="C115" s="21">
        <v>2.712178490934157</v>
      </c>
      <c r="D115" s="21">
        <v>6.780446227335393</v>
      </c>
      <c r="E115" s="21">
        <v>10.131037941324369</v>
      </c>
      <c r="F115" s="21">
        <v>2.712178490934157</v>
      </c>
      <c r="G115" s="21">
        <v>6.780446227335393</v>
      </c>
      <c r="H115" s="21">
        <v>10.131037941324369</v>
      </c>
      <c r="I115" s="21">
        <v>2.712178490934157</v>
      </c>
      <c r="J115" s="21">
        <v>6.76603225228554</v>
      </c>
      <c r="K115" s="21">
        <v>6.76603225228554</v>
      </c>
      <c r="L115" s="21">
        <v>2.712178490934157</v>
      </c>
      <c r="M115" s="21">
        <v>6.76603225228554</v>
      </c>
      <c r="N115" s="21">
        <v>6.76603225228554</v>
      </c>
    </row>
    <row r="116" spans="1:14" ht="11.25">
      <c r="A116" s="12">
        <v>7.999999999999995</v>
      </c>
      <c r="B116" s="20">
        <v>15</v>
      </c>
      <c r="C116" s="21">
        <v>2.3592237257996835</v>
      </c>
      <c r="D116" s="21">
        <v>5.898059314499209</v>
      </c>
      <c r="E116" s="21">
        <v>8.407577998275237</v>
      </c>
      <c r="F116" s="21">
        <v>2.3592237257996835</v>
      </c>
      <c r="G116" s="21">
        <v>5.898059314499209</v>
      </c>
      <c r="H116" s="21">
        <v>8.407577998275237</v>
      </c>
      <c r="I116" s="21">
        <v>2.3592237257996835</v>
      </c>
      <c r="J116" s="21">
        <v>5.615107313166439</v>
      </c>
      <c r="K116" s="21">
        <v>5.615107313166439</v>
      </c>
      <c r="L116" s="21">
        <v>2.3592237257996835</v>
      </c>
      <c r="M116" s="21">
        <v>5.615107313166439</v>
      </c>
      <c r="N116" s="21">
        <v>5.615107313166439</v>
      </c>
    </row>
    <row r="117" spans="1:14" ht="11.25">
      <c r="A117" s="12">
        <v>8.099999999999994</v>
      </c>
      <c r="B117" s="20">
        <v>15</v>
      </c>
      <c r="C117" s="21">
        <v>2.033085721872403</v>
      </c>
      <c r="D117" s="21">
        <v>5.082714304681008</v>
      </c>
      <c r="E117" s="21">
        <v>6.948317540274106</v>
      </c>
      <c r="F117" s="21">
        <v>2.033085721872403</v>
      </c>
      <c r="G117" s="21">
        <v>5.082714304681008</v>
      </c>
      <c r="H117" s="21">
        <v>6.948317540274106</v>
      </c>
      <c r="I117" s="21">
        <v>2.033085721872403</v>
      </c>
      <c r="J117" s="21">
        <v>4.640614543225693</v>
      </c>
      <c r="K117" s="21">
        <v>4.640614543225693</v>
      </c>
      <c r="L117" s="21">
        <v>2.033085721872403</v>
      </c>
      <c r="M117" s="21">
        <v>4.640614543225693</v>
      </c>
      <c r="N117" s="21">
        <v>4.640614543225693</v>
      </c>
    </row>
    <row r="118" spans="1:14" ht="11.25">
      <c r="A118" s="12">
        <v>8.199999999999994</v>
      </c>
      <c r="B118" s="20">
        <v>15</v>
      </c>
      <c r="C118" s="21">
        <v>1.738379996061352</v>
      </c>
      <c r="D118" s="21">
        <v>4.34594999015338</v>
      </c>
      <c r="E118" s="21">
        <v>5.727034268294298</v>
      </c>
      <c r="F118" s="21">
        <v>1.738379996061352</v>
      </c>
      <c r="G118" s="21">
        <v>4.34594999015338</v>
      </c>
      <c r="H118" s="21">
        <v>5.727034268294298</v>
      </c>
      <c r="I118" s="21">
        <v>1.738379996061352</v>
      </c>
      <c r="J118" s="21">
        <v>3.825042715682228</v>
      </c>
      <c r="K118" s="21">
        <v>3.825042715682228</v>
      </c>
      <c r="L118" s="21">
        <v>1.738379996061352</v>
      </c>
      <c r="M118" s="21">
        <v>3.825042715682228</v>
      </c>
      <c r="N118" s="21">
        <v>3.825042715682228</v>
      </c>
    </row>
    <row r="119" spans="1:14" ht="11.25">
      <c r="A119" s="12">
        <v>8.299999999999994</v>
      </c>
      <c r="B119" s="20">
        <v>15</v>
      </c>
      <c r="C119" s="21">
        <v>1.4774009902986316</v>
      </c>
      <c r="D119" s="21">
        <v>3.693502475746579</v>
      </c>
      <c r="E119" s="21">
        <v>4.714822882424321</v>
      </c>
      <c r="F119" s="21">
        <v>1.4774009902986316</v>
      </c>
      <c r="G119" s="21">
        <v>3.693502475746579</v>
      </c>
      <c r="H119" s="21">
        <v>4.714822882424321</v>
      </c>
      <c r="I119" s="21">
        <v>1.4774009902986316</v>
      </c>
      <c r="J119" s="21">
        <v>3.1490888982717724</v>
      </c>
      <c r="K119" s="21">
        <v>3.1490888982717724</v>
      </c>
      <c r="L119" s="21">
        <v>1.4774009902986316</v>
      </c>
      <c r="M119" s="21">
        <v>3.1490888982717724</v>
      </c>
      <c r="N119" s="21">
        <v>3.1490888982717724</v>
      </c>
    </row>
    <row r="120" spans="1:14" ht="11.25">
      <c r="A120" s="12">
        <v>8.399999999999993</v>
      </c>
      <c r="B120" s="20">
        <v>15</v>
      </c>
      <c r="C120" s="21">
        <v>1.2503898595034684</v>
      </c>
      <c r="D120" s="21">
        <v>3.125974648758671</v>
      </c>
      <c r="E120" s="21">
        <v>3.8826410021556645</v>
      </c>
      <c r="F120" s="21">
        <v>1.2503898595034684</v>
      </c>
      <c r="G120" s="21">
        <v>3.125974648758671</v>
      </c>
      <c r="H120" s="21">
        <v>3.8826410021556645</v>
      </c>
      <c r="I120" s="21">
        <v>1.2503898595034684</v>
      </c>
      <c r="J120" s="21">
        <v>2.5933586164354985</v>
      </c>
      <c r="K120" s="21">
        <v>2.5933586164354985</v>
      </c>
      <c r="L120" s="21">
        <v>1.2503898595034684</v>
      </c>
      <c r="M120" s="21">
        <v>2.5933586164354985</v>
      </c>
      <c r="N120" s="21">
        <v>2.5933586164354985</v>
      </c>
    </row>
    <row r="121" spans="1:14" ht="11.25">
      <c r="A121" s="12">
        <v>8.499999999999993</v>
      </c>
      <c r="B121" s="20">
        <v>15</v>
      </c>
      <c r="C121" s="21">
        <v>1.0559803602415003</v>
      </c>
      <c r="D121" s="21">
        <v>2.639950900603751</v>
      </c>
      <c r="E121" s="21">
        <v>3.203000368232523</v>
      </c>
      <c r="F121" s="21">
        <v>1.0559803602415003</v>
      </c>
      <c r="G121" s="21">
        <v>2.639950900603751</v>
      </c>
      <c r="H121" s="21">
        <v>3.203000368232523</v>
      </c>
      <c r="I121" s="21">
        <v>1.0559803602415003</v>
      </c>
      <c r="J121" s="21">
        <v>2.139495236334554</v>
      </c>
      <c r="K121" s="21">
        <v>2.139495236334554</v>
      </c>
      <c r="L121" s="21">
        <v>1.0559803602415003</v>
      </c>
      <c r="M121" s="21">
        <v>2.139495236334554</v>
      </c>
      <c r="N121" s="21">
        <v>2.139495236334554</v>
      </c>
    </row>
    <row r="122" spans="1:14" ht="11.25">
      <c r="A122" s="12">
        <v>8.599999999999993</v>
      </c>
      <c r="B122" s="20">
        <v>15</v>
      </c>
      <c r="C122" s="21">
        <v>0.8917011792023736</v>
      </c>
      <c r="D122" s="21">
        <v>2.229252948005934</v>
      </c>
      <c r="E122" s="21">
        <v>2.6509457703012544</v>
      </c>
      <c r="F122" s="21">
        <v>0.8917011792023736</v>
      </c>
      <c r="G122" s="21">
        <v>2.229252948005934</v>
      </c>
      <c r="H122" s="21">
        <v>2.6509457703012544</v>
      </c>
      <c r="I122" s="21">
        <v>0.8917011792023736</v>
      </c>
      <c r="J122" s="21">
        <v>1.7708336918194156</v>
      </c>
      <c r="K122" s="21">
        <v>1.7708336918194156</v>
      </c>
      <c r="L122" s="21">
        <v>0.8917011792023736</v>
      </c>
      <c r="M122" s="21">
        <v>1.7708336918194156</v>
      </c>
      <c r="N122" s="21">
        <v>1.7708336918194156</v>
      </c>
    </row>
    <row r="123" spans="1:14" ht="11.25">
      <c r="A123" s="12">
        <v>8.699999999999992</v>
      </c>
      <c r="B123" s="20">
        <v>15</v>
      </c>
      <c r="C123" s="21">
        <v>0.7544434046127484</v>
      </c>
      <c r="D123" s="21">
        <v>1.886108511531871</v>
      </c>
      <c r="E123" s="21">
        <v>2.2045006350939165</v>
      </c>
      <c r="F123" s="21">
        <v>0.7544434046127484</v>
      </c>
      <c r="G123" s="21">
        <v>1.886108511531871</v>
      </c>
      <c r="H123" s="21">
        <v>2.2045006350939165</v>
      </c>
      <c r="I123" s="21">
        <v>0.7544434046127484</v>
      </c>
      <c r="J123" s="21">
        <v>1.4726980478023748</v>
      </c>
      <c r="K123" s="21">
        <v>1.4726980478023748</v>
      </c>
      <c r="L123" s="21">
        <v>0.7544434046127484</v>
      </c>
      <c r="M123" s="21">
        <v>1.4726980478023748</v>
      </c>
      <c r="N123" s="21">
        <v>1.4726980478023748</v>
      </c>
    </row>
    <row r="124" spans="1:14" ht="11.25">
      <c r="A124" s="12">
        <v>8.799999999999992</v>
      </c>
      <c r="B124" s="20">
        <v>15</v>
      </c>
      <c r="C124" s="21">
        <v>0.6408417464714478</v>
      </c>
      <c r="D124" s="21">
        <v>1.6021043661786194</v>
      </c>
      <c r="E124" s="21">
        <v>1.8447483759709191</v>
      </c>
      <c r="F124" s="21">
        <v>0.6408417464714478</v>
      </c>
      <c r="G124" s="21">
        <v>1.6021043661786194</v>
      </c>
      <c r="H124" s="21">
        <v>1.8447483759709191</v>
      </c>
      <c r="I124" s="21">
        <v>0.6408417464714478</v>
      </c>
      <c r="J124" s="21">
        <v>1.2324558254060918</v>
      </c>
      <c r="K124" s="21">
        <v>1.2324558254060918</v>
      </c>
      <c r="L124" s="21">
        <v>0.6408417464714478</v>
      </c>
      <c r="M124" s="21">
        <v>1.2324558254060918</v>
      </c>
      <c r="N124" s="21">
        <v>1.2324558254060918</v>
      </c>
    </row>
    <row r="125" spans="1:14" ht="11.25">
      <c r="A125" s="12">
        <v>8.899999999999991</v>
      </c>
      <c r="B125" s="20">
        <v>15</v>
      </c>
      <c r="C125" s="21">
        <v>0.5475526901566413</v>
      </c>
      <c r="D125" s="21">
        <v>1.3688817253916032</v>
      </c>
      <c r="E125" s="21">
        <v>1.555687701423955</v>
      </c>
      <c r="F125" s="21">
        <v>0.5475526901566413</v>
      </c>
      <c r="G125" s="21">
        <v>1.3688817253916032</v>
      </c>
      <c r="H125" s="21">
        <v>1.555687701423955</v>
      </c>
      <c r="I125" s="21">
        <v>0.5475526901566413</v>
      </c>
      <c r="J125" s="21">
        <v>1.0394213771170855</v>
      </c>
      <c r="K125" s="21">
        <v>1.0394213771170855</v>
      </c>
      <c r="L125" s="21">
        <v>0.5475526901566413</v>
      </c>
      <c r="M125" s="21">
        <v>1.0394213771170855</v>
      </c>
      <c r="N125" s="21">
        <v>1.0394213771170855</v>
      </c>
    </row>
    <row r="126" spans="1:14" ht="11.25">
      <c r="A126" s="12">
        <v>8.999999999999991</v>
      </c>
      <c r="B126" s="20">
        <v>15</v>
      </c>
      <c r="C126" s="21">
        <v>0.4714357486643395</v>
      </c>
      <c r="D126" s="21">
        <v>1.1785893716608489</v>
      </c>
      <c r="E126" s="21">
        <v>1.3239643112740076</v>
      </c>
      <c r="F126" s="21">
        <v>0.4714357486643395</v>
      </c>
      <c r="G126" s="21">
        <v>1.1785893716608489</v>
      </c>
      <c r="H126" s="21">
        <v>1.3239643112740076</v>
      </c>
      <c r="I126" s="21">
        <v>0.4714357486643395</v>
      </c>
      <c r="J126" s="21">
        <v>0.8846767137575394</v>
      </c>
      <c r="K126" s="21">
        <v>0.8846767137575394</v>
      </c>
      <c r="L126" s="21">
        <v>0.4714357486643395</v>
      </c>
      <c r="M126" s="21">
        <v>0.8846767137575394</v>
      </c>
      <c r="N126" s="21">
        <v>0.8846767137575394</v>
      </c>
    </row>
    <row r="129" spans="2:14" ht="11.25">
      <c r="B129" s="12"/>
      <c r="C129" s="11" t="s">
        <v>16</v>
      </c>
      <c r="D129" s="11" t="s">
        <v>17</v>
      </c>
      <c r="E129" s="11" t="s">
        <v>18</v>
      </c>
      <c r="F129" s="11" t="s">
        <v>19</v>
      </c>
      <c r="G129" s="11" t="s">
        <v>20</v>
      </c>
      <c r="H129" s="11" t="s">
        <v>21</v>
      </c>
      <c r="I129" s="11" t="s">
        <v>22</v>
      </c>
      <c r="J129" s="11" t="s">
        <v>23</v>
      </c>
      <c r="K129" s="11" t="s">
        <v>24</v>
      </c>
      <c r="L129" s="11" t="s">
        <v>25</v>
      </c>
      <c r="M129" s="11" t="s">
        <v>26</v>
      </c>
      <c r="N129" s="11" t="s">
        <v>27</v>
      </c>
    </row>
    <row r="130" spans="1:14" ht="11.25">
      <c r="A130" s="12" t="s">
        <v>0</v>
      </c>
      <c r="B130" s="12" t="s">
        <v>11</v>
      </c>
      <c r="C130" s="11" t="s">
        <v>59</v>
      </c>
      <c r="D130" s="11" t="s">
        <v>59</v>
      </c>
      <c r="E130" s="11" t="s">
        <v>60</v>
      </c>
      <c r="F130" s="11" t="s">
        <v>59</v>
      </c>
      <c r="G130" s="11" t="s">
        <v>59</v>
      </c>
      <c r="H130" s="11" t="s">
        <v>60</v>
      </c>
      <c r="I130" s="11" t="s">
        <v>59</v>
      </c>
      <c r="J130" s="11" t="s">
        <v>59</v>
      </c>
      <c r="K130" s="11" t="s">
        <v>60</v>
      </c>
      <c r="L130" s="11" t="s">
        <v>59</v>
      </c>
      <c r="M130" s="11" t="s">
        <v>59</v>
      </c>
      <c r="N130" s="11" t="s">
        <v>60</v>
      </c>
    </row>
    <row r="131" spans="2:14" ht="11.25">
      <c r="B131" s="12"/>
      <c r="C131" s="11" t="s">
        <v>4</v>
      </c>
      <c r="D131" s="11" t="s">
        <v>4</v>
      </c>
      <c r="E131" s="11" t="s">
        <v>4</v>
      </c>
      <c r="F131" s="11" t="s">
        <v>4</v>
      </c>
      <c r="G131" s="11" t="s">
        <v>4</v>
      </c>
      <c r="H131" s="11" t="s">
        <v>4</v>
      </c>
      <c r="I131" s="11" t="s">
        <v>4</v>
      </c>
      <c r="J131" s="11" t="s">
        <v>4</v>
      </c>
      <c r="K131" s="11" t="s">
        <v>4</v>
      </c>
      <c r="L131" s="11" t="s">
        <v>4</v>
      </c>
      <c r="M131" s="11" t="s">
        <v>4</v>
      </c>
      <c r="N131" s="11" t="s">
        <v>4</v>
      </c>
    </row>
    <row r="132" ht="11.25">
      <c r="B132" s="12"/>
    </row>
    <row r="133" spans="1:14" ht="11.25">
      <c r="A133" s="12">
        <v>6.5</v>
      </c>
      <c r="B133" s="20">
        <v>20</v>
      </c>
      <c r="C133" s="21">
        <v>4.681693052963119</v>
      </c>
      <c r="D133" s="21">
        <v>11.704232632407798</v>
      </c>
      <c r="E133" s="21">
        <v>48.82808858123013</v>
      </c>
      <c r="F133" s="21">
        <v>4.681693052963119</v>
      </c>
      <c r="G133" s="21">
        <v>11.704232632407798</v>
      </c>
      <c r="H133" s="21">
        <v>48.82808858123013</v>
      </c>
      <c r="I133" s="21">
        <v>4.681693052963119</v>
      </c>
      <c r="J133" s="21">
        <v>11.704232632407798</v>
      </c>
      <c r="K133" s="21">
        <v>32.607886501028425</v>
      </c>
      <c r="L133" s="21">
        <v>4.681693052963119</v>
      </c>
      <c r="M133" s="21">
        <v>11.704232632407798</v>
      </c>
      <c r="N133" s="21">
        <v>32.607886501028425</v>
      </c>
    </row>
    <row r="134" spans="1:14" ht="11.25">
      <c r="A134" s="12">
        <v>6.6</v>
      </c>
      <c r="B134" s="20">
        <v>20</v>
      </c>
      <c r="C134" s="21">
        <v>4.610794095666251</v>
      </c>
      <c r="D134" s="21">
        <v>11.526985239165628</v>
      </c>
      <c r="E134" s="21">
        <v>46.84359068634736</v>
      </c>
      <c r="F134" s="21">
        <v>4.610794095666251</v>
      </c>
      <c r="G134" s="21">
        <v>11.526985239165628</v>
      </c>
      <c r="H134" s="21">
        <v>46.84359068634736</v>
      </c>
      <c r="I134" s="21">
        <v>4.610794095666251</v>
      </c>
      <c r="J134" s="21">
        <v>11.526985239165628</v>
      </c>
      <c r="K134" s="21">
        <v>31.28264066165655</v>
      </c>
      <c r="L134" s="21">
        <v>4.610794095666251</v>
      </c>
      <c r="M134" s="21">
        <v>11.526985239165628</v>
      </c>
      <c r="N134" s="21">
        <v>31.28264066165655</v>
      </c>
    </row>
    <row r="135" spans="1:14" ht="11.25">
      <c r="A135" s="12">
        <v>6.7</v>
      </c>
      <c r="B135" s="20">
        <v>20</v>
      </c>
      <c r="C135" s="21">
        <v>4.524608166747634</v>
      </c>
      <c r="D135" s="21">
        <v>11.311520416869085</v>
      </c>
      <c r="E135" s="21">
        <v>44.56522097505763</v>
      </c>
      <c r="F135" s="21">
        <v>4.524608166747634</v>
      </c>
      <c r="G135" s="21">
        <v>11.311520416869085</v>
      </c>
      <c r="H135" s="21">
        <v>44.56522097505763</v>
      </c>
      <c r="I135" s="21">
        <v>4.524608166747634</v>
      </c>
      <c r="J135" s="21">
        <v>11.311520416869085</v>
      </c>
      <c r="K135" s="21">
        <v>29.761147497958348</v>
      </c>
      <c r="L135" s="21">
        <v>4.524608166747634</v>
      </c>
      <c r="M135" s="21">
        <v>11.311520416869085</v>
      </c>
      <c r="N135" s="21">
        <v>29.761147497958348</v>
      </c>
    </row>
    <row r="136" spans="1:14" ht="11.25">
      <c r="A136" s="12">
        <v>6.8</v>
      </c>
      <c r="B136" s="20">
        <v>20</v>
      </c>
      <c r="C136" s="21">
        <v>4.420694872112027</v>
      </c>
      <c r="D136" s="21">
        <v>11.051737180280067</v>
      </c>
      <c r="E136" s="21">
        <v>41.99635360939259</v>
      </c>
      <c r="F136" s="21">
        <v>4.420694872112027</v>
      </c>
      <c r="G136" s="21">
        <v>11.051737180280067</v>
      </c>
      <c r="H136" s="21">
        <v>41.99635360939259</v>
      </c>
      <c r="I136" s="21">
        <v>4.420694872112027</v>
      </c>
      <c r="J136" s="21">
        <v>11.051737180280067</v>
      </c>
      <c r="K136" s="21">
        <v>28.045660272184865</v>
      </c>
      <c r="L136" s="21">
        <v>4.420694872112027</v>
      </c>
      <c r="M136" s="21">
        <v>11.051737180280067</v>
      </c>
      <c r="N136" s="21">
        <v>28.045660272184865</v>
      </c>
    </row>
    <row r="137" spans="1:14" ht="11.25">
      <c r="A137" s="12">
        <v>6.9</v>
      </c>
      <c r="B137" s="20">
        <v>20</v>
      </c>
      <c r="C137" s="21">
        <v>4.296639639349887</v>
      </c>
      <c r="D137" s="21">
        <v>10.741599098374717</v>
      </c>
      <c r="E137" s="21">
        <v>39.15835902948063</v>
      </c>
      <c r="F137" s="21">
        <v>4.296639639349887</v>
      </c>
      <c r="G137" s="21">
        <v>10.741599098374717</v>
      </c>
      <c r="H137" s="21">
        <v>39.15835902948063</v>
      </c>
      <c r="I137" s="21">
        <v>4.296639639349887</v>
      </c>
      <c r="J137" s="21">
        <v>10.741599098374717</v>
      </c>
      <c r="K137" s="21">
        <v>26.150450144279727</v>
      </c>
      <c r="L137" s="21">
        <v>4.296639639349887</v>
      </c>
      <c r="M137" s="21">
        <v>10.741599098374717</v>
      </c>
      <c r="N137" s="21">
        <v>26.150450144279727</v>
      </c>
    </row>
    <row r="138" spans="1:14" ht="11.25">
      <c r="A138" s="12">
        <v>7</v>
      </c>
      <c r="B138" s="20">
        <v>20</v>
      </c>
      <c r="C138" s="21">
        <v>4.150273212419729</v>
      </c>
      <c r="D138" s="21">
        <v>10.375683031049324</v>
      </c>
      <c r="E138" s="21">
        <v>36.09274647394472</v>
      </c>
      <c r="F138" s="21">
        <v>4.150273212419729</v>
      </c>
      <c r="G138" s="21">
        <v>10.375683031049324</v>
      </c>
      <c r="H138" s="21">
        <v>36.09274647394472</v>
      </c>
      <c r="I138" s="21">
        <v>4.150273212419729</v>
      </c>
      <c r="J138" s="21">
        <v>10.375683031049324</v>
      </c>
      <c r="K138" s="21">
        <v>24.10323694499835</v>
      </c>
      <c r="L138" s="21">
        <v>4.150273212419729</v>
      </c>
      <c r="M138" s="21">
        <v>10.375683031049324</v>
      </c>
      <c r="N138" s="21">
        <v>24.10323694499835</v>
      </c>
    </row>
    <row r="139" spans="1:14" ht="11.25">
      <c r="A139" s="12">
        <v>7.1</v>
      </c>
      <c r="B139" s="20">
        <v>20</v>
      </c>
      <c r="C139" s="21">
        <v>3.9799647471947868</v>
      </c>
      <c r="D139" s="21">
        <v>9.949911867986966</v>
      </c>
      <c r="E139" s="21">
        <v>32.860644174978894</v>
      </c>
      <c r="F139" s="21">
        <v>3.9799647471947868</v>
      </c>
      <c r="G139" s="21">
        <v>9.949911867986966</v>
      </c>
      <c r="H139" s="21">
        <v>32.860644174978894</v>
      </c>
      <c r="I139" s="21">
        <v>3.9799647471947868</v>
      </c>
      <c r="J139" s="21">
        <v>9.949911867986966</v>
      </c>
      <c r="K139" s="21">
        <v>21.944842050665773</v>
      </c>
      <c r="L139" s="21">
        <v>3.9799647471947868</v>
      </c>
      <c r="M139" s="21">
        <v>9.949911867986966</v>
      </c>
      <c r="N139" s="21">
        <v>21.944842050665773</v>
      </c>
    </row>
    <row r="140" spans="1:14" ht="11.25">
      <c r="A140" s="12">
        <v>7.2</v>
      </c>
      <c r="B140" s="20">
        <v>20</v>
      </c>
      <c r="C140" s="21">
        <v>3.7849710043576077</v>
      </c>
      <c r="D140" s="21">
        <v>9.462427510894019</v>
      </c>
      <c r="E140" s="21">
        <v>29.539023663053896</v>
      </c>
      <c r="F140" s="21">
        <v>3.7849710043576077</v>
      </c>
      <c r="G140" s="21">
        <v>9.462427510894019</v>
      </c>
      <c r="H140" s="21">
        <v>29.539023663053896</v>
      </c>
      <c r="I140" s="21">
        <v>3.7849710043576077</v>
      </c>
      <c r="J140" s="21">
        <v>9.462427510894019</v>
      </c>
      <c r="K140" s="21">
        <v>19.726666977388163</v>
      </c>
      <c r="L140" s="21">
        <v>3.7849710043576077</v>
      </c>
      <c r="M140" s="21">
        <v>9.462427510894019</v>
      </c>
      <c r="N140" s="21">
        <v>19.726666977388163</v>
      </c>
    </row>
    <row r="141" spans="1:14" ht="11.25">
      <c r="A141" s="12">
        <v>7.3</v>
      </c>
      <c r="B141" s="20">
        <v>20</v>
      </c>
      <c r="C141" s="21">
        <v>3.5657975216296043</v>
      </c>
      <c r="D141" s="21">
        <v>8.914493804074011</v>
      </c>
      <c r="E141" s="21">
        <v>26.21389462501217</v>
      </c>
      <c r="F141" s="21">
        <v>3.5657975216296043</v>
      </c>
      <c r="G141" s="21">
        <v>8.914493804074011</v>
      </c>
      <c r="H141" s="21">
        <v>26.21389462501217</v>
      </c>
      <c r="I141" s="21">
        <v>3.5657975216296043</v>
      </c>
      <c r="J141" s="21">
        <v>8.914493804074011</v>
      </c>
      <c r="K141" s="21">
        <v>17.506148913649074</v>
      </c>
      <c r="L141" s="21">
        <v>3.5657975216296043</v>
      </c>
      <c r="M141" s="21">
        <v>8.914493804074011</v>
      </c>
      <c r="N141" s="21">
        <v>17.506148913649074</v>
      </c>
    </row>
    <row r="142" spans="1:14" ht="11.25">
      <c r="A142" s="12">
        <v>7.4</v>
      </c>
      <c r="B142" s="20">
        <v>20</v>
      </c>
      <c r="C142" s="21">
        <v>3.3244991852750787</v>
      </c>
      <c r="D142" s="21">
        <v>8.311247963187697</v>
      </c>
      <c r="E142" s="21">
        <v>22.97162836819478</v>
      </c>
      <c r="F142" s="21">
        <v>3.3244991852750787</v>
      </c>
      <c r="G142" s="21">
        <v>8.311247963187697</v>
      </c>
      <c r="H142" s="21">
        <v>22.97162836819478</v>
      </c>
      <c r="I142" s="21">
        <v>3.3244991852750787</v>
      </c>
      <c r="J142" s="21">
        <v>8.311247963187697</v>
      </c>
      <c r="K142" s="21">
        <v>15.340966537763071</v>
      </c>
      <c r="L142" s="21">
        <v>3.3244991852750787</v>
      </c>
      <c r="M142" s="21">
        <v>8.311247963187697</v>
      </c>
      <c r="N142" s="21">
        <v>15.340966537763071</v>
      </c>
    </row>
    <row r="143" spans="1:14" ht="11.25">
      <c r="A143" s="12">
        <v>7.5</v>
      </c>
      <c r="B143" s="20">
        <v>20</v>
      </c>
      <c r="C143" s="21">
        <v>3.0648294771040714</v>
      </c>
      <c r="D143" s="21">
        <v>7.6620736927601785</v>
      </c>
      <c r="E143" s="21">
        <v>19.890204362265965</v>
      </c>
      <c r="F143" s="21">
        <v>3.0648294771040714</v>
      </c>
      <c r="G143" s="21">
        <v>7.6620736927601785</v>
      </c>
      <c r="H143" s="21">
        <v>19.890204362265965</v>
      </c>
      <c r="I143" s="21">
        <v>3.0648294771040714</v>
      </c>
      <c r="J143" s="21">
        <v>7.6620736927601785</v>
      </c>
      <c r="K143" s="21">
        <v>13.283194466687638</v>
      </c>
      <c r="L143" s="21">
        <v>3.0648294771040714</v>
      </c>
      <c r="M143" s="21">
        <v>7.6620736927601785</v>
      </c>
      <c r="N143" s="21">
        <v>13.283194466687638</v>
      </c>
    </row>
    <row r="144" spans="1:14" ht="11.25">
      <c r="A144" s="12">
        <v>7.6</v>
      </c>
      <c r="B144" s="20">
        <v>20</v>
      </c>
      <c r="C144" s="21">
        <v>2.792155076995069</v>
      </c>
      <c r="D144" s="21">
        <v>6.980387692487673</v>
      </c>
      <c r="E144" s="21">
        <v>17.032201359002283</v>
      </c>
      <c r="F144" s="21">
        <v>2.792155076995069</v>
      </c>
      <c r="G144" s="21">
        <v>6.980387692487673</v>
      </c>
      <c r="H144" s="21">
        <v>17.032201359002283</v>
      </c>
      <c r="I144" s="21">
        <v>2.792155076995069</v>
      </c>
      <c r="J144" s="21">
        <v>6.980387692487673</v>
      </c>
      <c r="K144" s="21">
        <v>11.374622732369302</v>
      </c>
      <c r="L144" s="21">
        <v>2.792155076995069</v>
      </c>
      <c r="M144" s="21">
        <v>6.980387692487673</v>
      </c>
      <c r="N144" s="21">
        <v>11.374622732369302</v>
      </c>
    </row>
    <row r="145" spans="1:14" ht="11.25">
      <c r="A145" s="12">
        <v>7.7</v>
      </c>
      <c r="B145" s="20">
        <v>20</v>
      </c>
      <c r="C145" s="21">
        <v>2.513095268543051</v>
      </c>
      <c r="D145" s="21">
        <v>6.282738171357628</v>
      </c>
      <c r="E145" s="21">
        <v>14.440758373310269</v>
      </c>
      <c r="F145" s="21">
        <v>2.513095268543051</v>
      </c>
      <c r="G145" s="21">
        <v>6.282738171357628</v>
      </c>
      <c r="H145" s="21">
        <v>14.440758373310269</v>
      </c>
      <c r="I145" s="21">
        <v>2.513095268543051</v>
      </c>
      <c r="J145" s="21">
        <v>6.282738171357628</v>
      </c>
      <c r="K145" s="21">
        <v>9.644059528642332</v>
      </c>
      <c r="L145" s="21">
        <v>2.513095268543051</v>
      </c>
      <c r="M145" s="21">
        <v>6.282738171357628</v>
      </c>
      <c r="N145" s="21">
        <v>9.644059528642332</v>
      </c>
    </row>
    <row r="146" spans="1:14" ht="11.25">
      <c r="A146" s="12">
        <v>7.8</v>
      </c>
      <c r="B146" s="20">
        <v>20</v>
      </c>
      <c r="C146" s="21">
        <v>2.2349178331293276</v>
      </c>
      <c r="D146" s="21">
        <v>5.5872945828233185</v>
      </c>
      <c r="E146" s="21">
        <v>12.13880738733472</v>
      </c>
      <c r="F146" s="21">
        <v>2.2349178331293276</v>
      </c>
      <c r="G146" s="21">
        <v>5.5872945828233185</v>
      </c>
      <c r="H146" s="21">
        <v>12.13880738733472</v>
      </c>
      <c r="I146" s="21">
        <v>2.2349178331293276</v>
      </c>
      <c r="J146" s="21">
        <v>5.5872945828233185</v>
      </c>
      <c r="K146" s="21">
        <v>8.106818811749418</v>
      </c>
      <c r="L146" s="21">
        <v>2.2349178331293276</v>
      </c>
      <c r="M146" s="21">
        <v>5.5872945828233185</v>
      </c>
      <c r="N146" s="21">
        <v>8.106818811749418</v>
      </c>
    </row>
    <row r="147" spans="1:14" ht="11.25">
      <c r="A147" s="12">
        <v>7.9</v>
      </c>
      <c r="B147" s="20">
        <v>20</v>
      </c>
      <c r="C147" s="21">
        <v>1.9647996289746237</v>
      </c>
      <c r="D147" s="21">
        <v>4.91199907243656</v>
      </c>
      <c r="E147" s="21">
        <v>10.131037941324369</v>
      </c>
      <c r="F147" s="21">
        <v>1.9647996289746237</v>
      </c>
      <c r="G147" s="21">
        <v>4.91199907243656</v>
      </c>
      <c r="H147" s="21">
        <v>10.131037941324369</v>
      </c>
      <c r="I147" s="21">
        <v>1.9647996289746237</v>
      </c>
      <c r="J147" s="21">
        <v>4.91199907243656</v>
      </c>
      <c r="K147" s="21">
        <v>6.76603225228554</v>
      </c>
      <c r="L147" s="21">
        <v>1.9647996289746237</v>
      </c>
      <c r="M147" s="21">
        <v>4.91199907243656</v>
      </c>
      <c r="N147" s="21">
        <v>6.76603225228554</v>
      </c>
    </row>
    <row r="148" spans="1:14" ht="11.25">
      <c r="A148" s="12">
        <v>7.999999999999995</v>
      </c>
      <c r="B148" s="20">
        <v>20</v>
      </c>
      <c r="C148" s="21">
        <v>1.7091065048313885</v>
      </c>
      <c r="D148" s="21">
        <v>4.272766262078472</v>
      </c>
      <c r="E148" s="21">
        <v>8.407577998275237</v>
      </c>
      <c r="F148" s="21">
        <v>1.7091065048313885</v>
      </c>
      <c r="G148" s="21">
        <v>4.272766262078472</v>
      </c>
      <c r="H148" s="21">
        <v>8.407577998275237</v>
      </c>
      <c r="I148" s="21">
        <v>1.7091065048313885</v>
      </c>
      <c r="J148" s="21">
        <v>4.272766262078472</v>
      </c>
      <c r="K148" s="21">
        <v>5.615107313166439</v>
      </c>
      <c r="L148" s="21">
        <v>1.7091065048313885</v>
      </c>
      <c r="M148" s="21">
        <v>4.272766262078472</v>
      </c>
      <c r="N148" s="21">
        <v>5.615107313166439</v>
      </c>
    </row>
    <row r="149" spans="1:14" ht="11.25">
      <c r="A149" s="12">
        <v>8.099999999999994</v>
      </c>
      <c r="B149" s="20">
        <v>20</v>
      </c>
      <c r="C149" s="21">
        <v>1.4728404068393883</v>
      </c>
      <c r="D149" s="21">
        <v>3.682101017098471</v>
      </c>
      <c r="E149" s="21">
        <v>6.948317540274106</v>
      </c>
      <c r="F149" s="21">
        <v>1.4728404068393883</v>
      </c>
      <c r="G149" s="21">
        <v>3.682101017098471</v>
      </c>
      <c r="H149" s="21">
        <v>6.948317540274106</v>
      </c>
      <c r="I149" s="21">
        <v>1.4728404068393883</v>
      </c>
      <c r="J149" s="21">
        <v>3.682101017098471</v>
      </c>
      <c r="K149" s="21">
        <v>4.640614543225693</v>
      </c>
      <c r="L149" s="21">
        <v>1.4728404068393883</v>
      </c>
      <c r="M149" s="21">
        <v>3.682101017098471</v>
      </c>
      <c r="N149" s="21">
        <v>4.640614543225693</v>
      </c>
    </row>
    <row r="150" spans="1:14" ht="11.25">
      <c r="A150" s="12">
        <v>8.199999999999994</v>
      </c>
      <c r="B150" s="20">
        <v>20</v>
      </c>
      <c r="C150" s="21">
        <v>1.259344981421863</v>
      </c>
      <c r="D150" s="21">
        <v>3.1483624535546575</v>
      </c>
      <c r="E150" s="21">
        <v>5.727034268294298</v>
      </c>
      <c r="F150" s="21">
        <v>1.259344981421863</v>
      </c>
      <c r="G150" s="21">
        <v>3.1483624535546575</v>
      </c>
      <c r="H150" s="21">
        <v>5.727034268294298</v>
      </c>
      <c r="I150" s="21">
        <v>1.259344981421863</v>
      </c>
      <c r="J150" s="21">
        <v>3.1483624535546575</v>
      </c>
      <c r="K150" s="21">
        <v>3.825042715682228</v>
      </c>
      <c r="L150" s="21">
        <v>1.259344981421863</v>
      </c>
      <c r="M150" s="21">
        <v>3.1483624535546575</v>
      </c>
      <c r="N150" s="21">
        <v>3.825042715682228</v>
      </c>
    </row>
    <row r="151" spans="1:14" ht="11.25">
      <c r="A151" s="12">
        <v>8.299999999999994</v>
      </c>
      <c r="B151" s="20">
        <v>20</v>
      </c>
      <c r="C151" s="21">
        <v>1.0702824048227302</v>
      </c>
      <c r="D151" s="21">
        <v>2.6757060120568257</v>
      </c>
      <c r="E151" s="21">
        <v>4.714822882424321</v>
      </c>
      <c r="F151" s="21">
        <v>1.0702824048227302</v>
      </c>
      <c r="G151" s="21">
        <v>2.6757060120568257</v>
      </c>
      <c r="H151" s="21">
        <v>4.714822882424321</v>
      </c>
      <c r="I151" s="21">
        <v>1.0702824048227302</v>
      </c>
      <c r="J151" s="21">
        <v>2.6757060120568257</v>
      </c>
      <c r="K151" s="21">
        <v>3.1490888982717724</v>
      </c>
      <c r="L151" s="21">
        <v>1.0702824048227302</v>
      </c>
      <c r="M151" s="21">
        <v>2.6757060120568257</v>
      </c>
      <c r="N151" s="21">
        <v>3.1490888982717724</v>
      </c>
    </row>
    <row r="152" spans="1:14" ht="11.25">
      <c r="A152" s="12">
        <v>8.399999999999993</v>
      </c>
      <c r="B152" s="20">
        <v>20</v>
      </c>
      <c r="C152" s="21">
        <v>0.905827378337427</v>
      </c>
      <c r="D152" s="21">
        <v>2.2645684458435675</v>
      </c>
      <c r="E152" s="21">
        <v>3.8826410021556645</v>
      </c>
      <c r="F152" s="21">
        <v>0.905827378337427</v>
      </c>
      <c r="G152" s="21">
        <v>2.2645684458435675</v>
      </c>
      <c r="H152" s="21">
        <v>3.8826410021556645</v>
      </c>
      <c r="I152" s="21">
        <v>0.905827378337427</v>
      </c>
      <c r="J152" s="21">
        <v>2.2645684458435675</v>
      </c>
      <c r="K152" s="21">
        <v>2.5933586164354985</v>
      </c>
      <c r="L152" s="21">
        <v>0.905827378337427</v>
      </c>
      <c r="M152" s="21">
        <v>2.2645684458435675</v>
      </c>
      <c r="N152" s="21">
        <v>2.5933586164354985</v>
      </c>
    </row>
    <row r="153" spans="1:14" ht="11.25">
      <c r="A153" s="12">
        <v>8.499999999999993</v>
      </c>
      <c r="B153" s="20">
        <v>20</v>
      </c>
      <c r="C153" s="21">
        <v>0.7649901460918852</v>
      </c>
      <c r="D153" s="21">
        <v>1.912475365229713</v>
      </c>
      <c r="E153" s="21">
        <v>3.203000368232523</v>
      </c>
      <c r="F153" s="21">
        <v>0.7649901460918852</v>
      </c>
      <c r="G153" s="21">
        <v>1.912475365229713</v>
      </c>
      <c r="H153" s="21">
        <v>3.203000368232523</v>
      </c>
      <c r="I153" s="21">
        <v>0.7649901460918852</v>
      </c>
      <c r="J153" s="21">
        <v>1.912475365229713</v>
      </c>
      <c r="K153" s="21">
        <v>2.139495236334554</v>
      </c>
      <c r="L153" s="21">
        <v>0.7649901460918852</v>
      </c>
      <c r="M153" s="21">
        <v>1.912475365229713</v>
      </c>
      <c r="N153" s="21">
        <v>2.139495236334554</v>
      </c>
    </row>
    <row r="154" spans="1:14" ht="11.25">
      <c r="A154" s="12">
        <v>8.599999999999993</v>
      </c>
      <c r="B154" s="20">
        <v>20</v>
      </c>
      <c r="C154" s="21">
        <v>0.6459803998554722</v>
      </c>
      <c r="D154" s="21">
        <v>1.6149509996386804</v>
      </c>
      <c r="E154" s="21">
        <v>2.6509457703012544</v>
      </c>
      <c r="F154" s="21">
        <v>0.6459803998554722</v>
      </c>
      <c r="G154" s="21">
        <v>1.6149509996386804</v>
      </c>
      <c r="H154" s="21">
        <v>2.6509457703012544</v>
      </c>
      <c r="I154" s="21">
        <v>0.6459803998554722</v>
      </c>
      <c r="J154" s="21">
        <v>1.6149509996386804</v>
      </c>
      <c r="K154" s="21">
        <v>1.7708336918194156</v>
      </c>
      <c r="L154" s="21">
        <v>0.6459803998554722</v>
      </c>
      <c r="M154" s="21">
        <v>1.6149509996386804</v>
      </c>
      <c r="N154" s="21">
        <v>1.7708336918194156</v>
      </c>
    </row>
    <row r="155" spans="1:14" ht="11.25">
      <c r="A155" s="12">
        <v>8.699999999999992</v>
      </c>
      <c r="B155" s="20">
        <v>20</v>
      </c>
      <c r="C155" s="21">
        <v>0.5465459321428805</v>
      </c>
      <c r="D155" s="21">
        <v>1.3663648303572011</v>
      </c>
      <c r="E155" s="21">
        <v>2.2045006350939165</v>
      </c>
      <c r="F155" s="21">
        <v>0.5465459321428805</v>
      </c>
      <c r="G155" s="21">
        <v>1.3663648303572011</v>
      </c>
      <c r="H155" s="21">
        <v>2.2045006350939165</v>
      </c>
      <c r="I155" s="21">
        <v>0.5465459321428805</v>
      </c>
      <c r="J155" s="21">
        <v>1.3663648303572011</v>
      </c>
      <c r="K155" s="21">
        <v>1.4726980478023748</v>
      </c>
      <c r="L155" s="21">
        <v>0.5465459321428805</v>
      </c>
      <c r="M155" s="21">
        <v>1.3663648303572011</v>
      </c>
      <c r="N155" s="21">
        <v>1.4726980478023748</v>
      </c>
    </row>
    <row r="156" spans="1:14" ht="11.25">
      <c r="A156" s="12">
        <v>8.799999999999992</v>
      </c>
      <c r="B156" s="20">
        <v>20</v>
      </c>
      <c r="C156" s="21">
        <v>0.4642488058611766</v>
      </c>
      <c r="D156" s="21">
        <v>1.1606220146529416</v>
      </c>
      <c r="E156" s="21">
        <v>1.8447483759709191</v>
      </c>
      <c r="F156" s="21">
        <v>0.4642488058611766</v>
      </c>
      <c r="G156" s="21">
        <v>1.1606220146529416</v>
      </c>
      <c r="H156" s="21">
        <v>1.8447483759709191</v>
      </c>
      <c r="I156" s="21">
        <v>0.4642488058611766</v>
      </c>
      <c r="J156" s="21">
        <v>1.1606220146529416</v>
      </c>
      <c r="K156" s="21">
        <v>1.2324558254060918</v>
      </c>
      <c r="L156" s="21">
        <v>0.4642488058611766</v>
      </c>
      <c r="M156" s="21">
        <v>1.1606220146529416</v>
      </c>
      <c r="N156" s="21">
        <v>1.2324558254060918</v>
      </c>
    </row>
    <row r="157" spans="1:14" ht="11.25">
      <c r="A157" s="12">
        <v>8.899999999999991</v>
      </c>
      <c r="B157" s="20">
        <v>20</v>
      </c>
      <c r="C157" s="21">
        <v>0.39666685878526997</v>
      </c>
      <c r="D157" s="21">
        <v>0.9916671469631749</v>
      </c>
      <c r="E157" s="21">
        <v>1.555687701423955</v>
      </c>
      <c r="F157" s="21">
        <v>0.39666685878526997</v>
      </c>
      <c r="G157" s="21">
        <v>0.9916671469631749</v>
      </c>
      <c r="H157" s="21">
        <v>1.555687701423955</v>
      </c>
      <c r="I157" s="21">
        <v>0.39666685878526997</v>
      </c>
      <c r="J157" s="21">
        <v>0.9916671469631749</v>
      </c>
      <c r="K157" s="21">
        <v>1.0394213771170855</v>
      </c>
      <c r="L157" s="21">
        <v>0.39666685878526997</v>
      </c>
      <c r="M157" s="21">
        <v>0.9916671469631749</v>
      </c>
      <c r="N157" s="21">
        <v>1.0394213771170855</v>
      </c>
    </row>
    <row r="158" spans="1:14" ht="11.25">
      <c r="A158" s="12">
        <v>8.999999999999991</v>
      </c>
      <c r="B158" s="20">
        <v>20</v>
      </c>
      <c r="C158" s="21">
        <v>0.3415250091973225</v>
      </c>
      <c r="D158" s="21">
        <v>0.8538125229933062</v>
      </c>
      <c r="E158" s="21">
        <v>1.3239643112740076</v>
      </c>
      <c r="F158" s="21">
        <v>0.3415250091973225</v>
      </c>
      <c r="G158" s="21">
        <v>0.8538125229933062</v>
      </c>
      <c r="H158" s="21">
        <v>1.3239643112740076</v>
      </c>
      <c r="I158" s="21">
        <v>0.3415250091973225</v>
      </c>
      <c r="J158" s="21">
        <v>0.8538125229933062</v>
      </c>
      <c r="K158" s="21">
        <v>0.8846767137575394</v>
      </c>
      <c r="L158" s="21">
        <v>0.3415250091973225</v>
      </c>
      <c r="M158" s="21">
        <v>0.8538125229933062</v>
      </c>
      <c r="N158" s="21">
        <v>0.8846767137575394</v>
      </c>
    </row>
    <row r="161" spans="2:14" ht="11.25">
      <c r="B161" s="12"/>
      <c r="C161" s="11" t="s">
        <v>16</v>
      </c>
      <c r="D161" s="11" t="s">
        <v>17</v>
      </c>
      <c r="E161" s="11" t="s">
        <v>18</v>
      </c>
      <c r="F161" s="11" t="s">
        <v>19</v>
      </c>
      <c r="G161" s="11" t="s">
        <v>20</v>
      </c>
      <c r="H161" s="11" t="s">
        <v>21</v>
      </c>
      <c r="I161" s="11" t="s">
        <v>22</v>
      </c>
      <c r="J161" s="11" t="s">
        <v>23</v>
      </c>
      <c r="K161" s="11" t="s">
        <v>24</v>
      </c>
      <c r="L161" s="11" t="s">
        <v>25</v>
      </c>
      <c r="M161" s="11" t="s">
        <v>26</v>
      </c>
      <c r="N161" s="11" t="s">
        <v>27</v>
      </c>
    </row>
    <row r="162" spans="1:14" ht="11.25">
      <c r="A162" s="12" t="s">
        <v>0</v>
      </c>
      <c r="B162" s="12" t="s">
        <v>11</v>
      </c>
      <c r="C162" s="11" t="s">
        <v>59</v>
      </c>
      <c r="D162" s="11" t="s">
        <v>59</v>
      </c>
      <c r="E162" s="11" t="s">
        <v>60</v>
      </c>
      <c r="F162" s="11" t="s">
        <v>59</v>
      </c>
      <c r="G162" s="11" t="s">
        <v>59</v>
      </c>
      <c r="H162" s="11" t="s">
        <v>60</v>
      </c>
      <c r="I162" s="11" t="s">
        <v>59</v>
      </c>
      <c r="J162" s="11" t="s">
        <v>59</v>
      </c>
      <c r="K162" s="11" t="s">
        <v>60</v>
      </c>
      <c r="L162" s="11" t="s">
        <v>59</v>
      </c>
      <c r="M162" s="11" t="s">
        <v>59</v>
      </c>
      <c r="N162" s="11" t="s">
        <v>60</v>
      </c>
    </row>
    <row r="163" spans="2:14" ht="11.25">
      <c r="B163" s="12"/>
      <c r="C163" s="11" t="s">
        <v>4</v>
      </c>
      <c r="D163" s="11" t="s">
        <v>4</v>
      </c>
      <c r="E163" s="11" t="s">
        <v>4</v>
      </c>
      <c r="F163" s="11" t="s">
        <v>4</v>
      </c>
      <c r="G163" s="11" t="s">
        <v>4</v>
      </c>
      <c r="H163" s="11" t="s">
        <v>4</v>
      </c>
      <c r="I163" s="11" t="s">
        <v>4</v>
      </c>
      <c r="J163" s="11" t="s">
        <v>4</v>
      </c>
      <c r="K163" s="11" t="s">
        <v>4</v>
      </c>
      <c r="L163" s="11" t="s">
        <v>4</v>
      </c>
      <c r="M163" s="11" t="s">
        <v>4</v>
      </c>
      <c r="N163" s="11" t="s">
        <v>4</v>
      </c>
    </row>
    <row r="164" ht="11.25">
      <c r="B164" s="12"/>
    </row>
    <row r="165" spans="1:14" ht="11.25">
      <c r="A165" s="12">
        <v>6.5</v>
      </c>
      <c r="B165" s="20">
        <v>25</v>
      </c>
      <c r="C165" s="21">
        <v>3.3915868015997486</v>
      </c>
      <c r="D165" s="21">
        <v>8.478967003999372</v>
      </c>
      <c r="E165" s="21">
        <v>48.82808858123013</v>
      </c>
      <c r="F165" s="21">
        <v>3.3915868015997486</v>
      </c>
      <c r="G165" s="21">
        <v>8.478967003999372</v>
      </c>
      <c r="H165" s="21">
        <v>48.82808858123013</v>
      </c>
      <c r="I165" s="21">
        <v>3.3915868015997486</v>
      </c>
      <c r="J165" s="21">
        <v>8.478967003999372</v>
      </c>
      <c r="K165" s="21">
        <v>32.607886501028425</v>
      </c>
      <c r="L165" s="21">
        <v>3.3915868015997486</v>
      </c>
      <c r="M165" s="21">
        <v>8.478967003999372</v>
      </c>
      <c r="N165" s="21">
        <v>32.607886501028425</v>
      </c>
    </row>
    <row r="166" spans="1:14" ht="11.25">
      <c r="A166" s="12">
        <v>6.6</v>
      </c>
      <c r="B166" s="20">
        <v>25</v>
      </c>
      <c r="C166" s="21">
        <v>3.3402250474020763</v>
      </c>
      <c r="D166" s="21">
        <v>8.35056261850519</v>
      </c>
      <c r="E166" s="21">
        <v>46.84359068634736</v>
      </c>
      <c r="F166" s="21">
        <v>3.3402250474020763</v>
      </c>
      <c r="G166" s="21">
        <v>8.35056261850519</v>
      </c>
      <c r="H166" s="21">
        <v>46.84359068634736</v>
      </c>
      <c r="I166" s="21">
        <v>3.3402250474020763</v>
      </c>
      <c r="J166" s="21">
        <v>8.35056261850519</v>
      </c>
      <c r="K166" s="21">
        <v>31.28264066165655</v>
      </c>
      <c r="L166" s="21">
        <v>3.3402250474020763</v>
      </c>
      <c r="M166" s="21">
        <v>8.35056261850519</v>
      </c>
      <c r="N166" s="21">
        <v>31.28264066165655</v>
      </c>
    </row>
    <row r="167" spans="1:14" ht="11.25">
      <c r="A167" s="12">
        <v>6.7</v>
      </c>
      <c r="B167" s="20">
        <v>25</v>
      </c>
      <c r="C167" s="21">
        <v>3.2777888612409627</v>
      </c>
      <c r="D167" s="21">
        <v>8.194472153102407</v>
      </c>
      <c r="E167" s="21">
        <v>44.56522097505763</v>
      </c>
      <c r="F167" s="21">
        <v>3.2777888612409627</v>
      </c>
      <c r="G167" s="21">
        <v>8.194472153102407</v>
      </c>
      <c r="H167" s="21">
        <v>44.56522097505763</v>
      </c>
      <c r="I167" s="21">
        <v>3.2777888612409627</v>
      </c>
      <c r="J167" s="21">
        <v>8.194472153102407</v>
      </c>
      <c r="K167" s="21">
        <v>29.761147497958348</v>
      </c>
      <c r="L167" s="21">
        <v>3.2777888612409627</v>
      </c>
      <c r="M167" s="21">
        <v>8.194472153102407</v>
      </c>
      <c r="N167" s="21">
        <v>29.761147497958348</v>
      </c>
    </row>
    <row r="168" spans="1:14" ht="11.25">
      <c r="A168" s="12">
        <v>6.8</v>
      </c>
      <c r="B168" s="20">
        <v>25</v>
      </c>
      <c r="C168" s="21">
        <v>3.2025103338770617</v>
      </c>
      <c r="D168" s="21">
        <v>8.006275834692655</v>
      </c>
      <c r="E168" s="21">
        <v>41.99635360939259</v>
      </c>
      <c r="F168" s="21">
        <v>3.2025103338770617</v>
      </c>
      <c r="G168" s="21">
        <v>8.006275834692655</v>
      </c>
      <c r="H168" s="21">
        <v>41.99635360939259</v>
      </c>
      <c r="I168" s="21">
        <v>3.2025103338770617</v>
      </c>
      <c r="J168" s="21">
        <v>8.006275834692655</v>
      </c>
      <c r="K168" s="21">
        <v>28.045660272184865</v>
      </c>
      <c r="L168" s="21">
        <v>3.2025103338770617</v>
      </c>
      <c r="M168" s="21">
        <v>8.006275834692655</v>
      </c>
      <c r="N168" s="21">
        <v>28.045660272184865</v>
      </c>
    </row>
    <row r="169" spans="1:14" ht="11.25">
      <c r="A169" s="12">
        <v>6.9</v>
      </c>
      <c r="B169" s="20">
        <v>25</v>
      </c>
      <c r="C169" s="21">
        <v>3.112640262228694</v>
      </c>
      <c r="D169" s="21">
        <v>7.781600655571736</v>
      </c>
      <c r="E169" s="21">
        <v>39.15835902948063</v>
      </c>
      <c r="F169" s="21">
        <v>3.112640262228694</v>
      </c>
      <c r="G169" s="21">
        <v>7.781600655571736</v>
      </c>
      <c r="H169" s="21">
        <v>39.15835902948063</v>
      </c>
      <c r="I169" s="21">
        <v>3.112640262228694</v>
      </c>
      <c r="J169" s="21">
        <v>7.781600655571736</v>
      </c>
      <c r="K169" s="21">
        <v>26.150450144279727</v>
      </c>
      <c r="L169" s="21">
        <v>3.112640262228694</v>
      </c>
      <c r="M169" s="21">
        <v>7.781600655571736</v>
      </c>
      <c r="N169" s="21">
        <v>26.150450144279727</v>
      </c>
    </row>
    <row r="170" spans="1:14" ht="11.25">
      <c r="A170" s="12">
        <v>7</v>
      </c>
      <c r="B170" s="20">
        <v>25</v>
      </c>
      <c r="C170" s="21">
        <v>3.0066071592127996</v>
      </c>
      <c r="D170" s="21">
        <v>7.516517898031999</v>
      </c>
      <c r="E170" s="21">
        <v>36.09274647394472</v>
      </c>
      <c r="F170" s="21">
        <v>3.0066071592127996</v>
      </c>
      <c r="G170" s="21">
        <v>7.516517898031999</v>
      </c>
      <c r="H170" s="21">
        <v>36.09274647394472</v>
      </c>
      <c r="I170" s="21">
        <v>3.0066071592127996</v>
      </c>
      <c r="J170" s="21">
        <v>7.516517898031999</v>
      </c>
      <c r="K170" s="21">
        <v>24.10323694499835</v>
      </c>
      <c r="L170" s="21">
        <v>3.0066071592127996</v>
      </c>
      <c r="M170" s="21">
        <v>7.516517898031999</v>
      </c>
      <c r="N170" s="21">
        <v>24.10323694499835</v>
      </c>
    </row>
    <row r="171" spans="1:14" ht="11.25">
      <c r="A171" s="12">
        <v>7.1</v>
      </c>
      <c r="B171" s="20">
        <v>25</v>
      </c>
      <c r="C171" s="21">
        <v>2.8832295826986702</v>
      </c>
      <c r="D171" s="21">
        <v>7.208073956746675</v>
      </c>
      <c r="E171" s="21">
        <v>32.860644174978894</v>
      </c>
      <c r="F171" s="21">
        <v>2.8832295826986702</v>
      </c>
      <c r="G171" s="21">
        <v>7.208073956746675</v>
      </c>
      <c r="H171" s="21">
        <v>32.860644174978894</v>
      </c>
      <c r="I171" s="21">
        <v>2.8832295826986702</v>
      </c>
      <c r="J171" s="21">
        <v>7.208073956746675</v>
      </c>
      <c r="K171" s="21">
        <v>21.944842050665773</v>
      </c>
      <c r="L171" s="21">
        <v>2.8832295826986702</v>
      </c>
      <c r="M171" s="21">
        <v>7.208073956746675</v>
      </c>
      <c r="N171" s="21">
        <v>21.944842050665773</v>
      </c>
    </row>
    <row r="172" spans="1:14" ht="11.25">
      <c r="A172" s="12">
        <v>7.2</v>
      </c>
      <c r="B172" s="20">
        <v>25</v>
      </c>
      <c r="C172" s="21">
        <v>2.741969103397803</v>
      </c>
      <c r="D172" s="21">
        <v>6.854922758494507</v>
      </c>
      <c r="E172" s="21">
        <v>29.539023663053896</v>
      </c>
      <c r="F172" s="21">
        <v>2.741969103397803</v>
      </c>
      <c r="G172" s="21">
        <v>6.854922758494507</v>
      </c>
      <c r="H172" s="21">
        <v>29.539023663053896</v>
      </c>
      <c r="I172" s="21">
        <v>2.741969103397803</v>
      </c>
      <c r="J172" s="21">
        <v>6.854922758494507</v>
      </c>
      <c r="K172" s="21">
        <v>19.726666977388163</v>
      </c>
      <c r="L172" s="21">
        <v>2.741969103397803</v>
      </c>
      <c r="M172" s="21">
        <v>6.854922758494507</v>
      </c>
      <c r="N172" s="21">
        <v>19.726666977388163</v>
      </c>
    </row>
    <row r="173" spans="1:14" ht="11.25">
      <c r="A173" s="12">
        <v>7.3</v>
      </c>
      <c r="B173" s="20">
        <v>25</v>
      </c>
      <c r="C173" s="21">
        <v>2.5831919510147623</v>
      </c>
      <c r="D173" s="21">
        <v>6.457979877536905</v>
      </c>
      <c r="E173" s="21">
        <v>26.21389462501217</v>
      </c>
      <c r="F173" s="21">
        <v>2.5831919510147623</v>
      </c>
      <c r="G173" s="21">
        <v>6.457979877536905</v>
      </c>
      <c r="H173" s="21">
        <v>26.21389462501217</v>
      </c>
      <c r="I173" s="21">
        <v>2.5831919510147623</v>
      </c>
      <c r="J173" s="21">
        <v>6.457979877536905</v>
      </c>
      <c r="K173" s="21">
        <v>17.506148913649074</v>
      </c>
      <c r="L173" s="21">
        <v>2.5831919510147623</v>
      </c>
      <c r="M173" s="21">
        <v>6.457979877536905</v>
      </c>
      <c r="N173" s="21">
        <v>17.506148913649074</v>
      </c>
    </row>
    <row r="174" spans="1:14" ht="11.25">
      <c r="A174" s="12">
        <v>7.4</v>
      </c>
      <c r="B174" s="20">
        <v>25</v>
      </c>
      <c r="C174" s="21">
        <v>2.4083867590532737</v>
      </c>
      <c r="D174" s="21">
        <v>6.020966897633184</v>
      </c>
      <c r="E174" s="21">
        <v>22.97162836819478</v>
      </c>
      <c r="F174" s="21">
        <v>2.4083867590532737</v>
      </c>
      <c r="G174" s="21">
        <v>6.020966897633184</v>
      </c>
      <c r="H174" s="21">
        <v>22.97162836819478</v>
      </c>
      <c r="I174" s="21">
        <v>2.4083867590532737</v>
      </c>
      <c r="J174" s="21">
        <v>6.020966897633184</v>
      </c>
      <c r="K174" s="21">
        <v>15.340966537763071</v>
      </c>
      <c r="L174" s="21">
        <v>2.4083867590532737</v>
      </c>
      <c r="M174" s="21">
        <v>6.020966897633184</v>
      </c>
      <c r="N174" s="21">
        <v>15.340966537763071</v>
      </c>
    </row>
    <row r="175" spans="1:14" ht="11.25">
      <c r="A175" s="12">
        <v>7.5</v>
      </c>
      <c r="B175" s="20">
        <v>25</v>
      </c>
      <c r="C175" s="21">
        <v>2.2202726847120178</v>
      </c>
      <c r="D175" s="21">
        <v>5.550681711780045</v>
      </c>
      <c r="E175" s="21">
        <v>19.890204362265965</v>
      </c>
      <c r="F175" s="21">
        <v>2.2202726847120178</v>
      </c>
      <c r="G175" s="21">
        <v>5.550681711780045</v>
      </c>
      <c r="H175" s="21">
        <v>19.890204362265965</v>
      </c>
      <c r="I175" s="21">
        <v>2.2202726847120178</v>
      </c>
      <c r="J175" s="21">
        <v>5.550681711780045</v>
      </c>
      <c r="K175" s="21">
        <v>13.283194466687638</v>
      </c>
      <c r="L175" s="21">
        <v>2.2202726847120178</v>
      </c>
      <c r="M175" s="21">
        <v>5.550681711780045</v>
      </c>
      <c r="N175" s="21">
        <v>13.283194466687638</v>
      </c>
    </row>
    <row r="176" spans="1:14" ht="11.25">
      <c r="A176" s="12">
        <v>7.6</v>
      </c>
      <c r="B176" s="20">
        <v>25</v>
      </c>
      <c r="C176" s="21">
        <v>2.0227375438811808</v>
      </c>
      <c r="D176" s="21">
        <v>5.056843859702952</v>
      </c>
      <c r="E176" s="21">
        <v>17.032201359002283</v>
      </c>
      <c r="F176" s="21">
        <v>2.0227375438811808</v>
      </c>
      <c r="G176" s="21">
        <v>5.056843859702952</v>
      </c>
      <c r="H176" s="21">
        <v>17.032201359002283</v>
      </c>
      <c r="I176" s="21">
        <v>2.0227375438811808</v>
      </c>
      <c r="J176" s="21">
        <v>5.056843859702952</v>
      </c>
      <c r="K176" s="21">
        <v>11.374622732369302</v>
      </c>
      <c r="L176" s="21">
        <v>2.0227375438811808</v>
      </c>
      <c r="M176" s="21">
        <v>5.056843859702952</v>
      </c>
      <c r="N176" s="21">
        <v>11.374622732369302</v>
      </c>
    </row>
    <row r="177" spans="1:14" ht="11.25">
      <c r="A177" s="12">
        <v>7.7</v>
      </c>
      <c r="B177" s="20">
        <v>25</v>
      </c>
      <c r="C177" s="21">
        <v>1.8205765836269001</v>
      </c>
      <c r="D177" s="21">
        <v>4.5514414590672505</v>
      </c>
      <c r="E177" s="21">
        <v>14.440758373310269</v>
      </c>
      <c r="F177" s="21">
        <v>1.8205765836269001</v>
      </c>
      <c r="G177" s="21">
        <v>4.5514414590672505</v>
      </c>
      <c r="H177" s="21">
        <v>14.440758373310269</v>
      </c>
      <c r="I177" s="21">
        <v>1.8205765836269001</v>
      </c>
      <c r="J177" s="21">
        <v>4.5514414590672505</v>
      </c>
      <c r="K177" s="21">
        <v>9.644059528642332</v>
      </c>
      <c r="L177" s="21">
        <v>1.8205765836269001</v>
      </c>
      <c r="M177" s="21">
        <v>4.5514414590672505</v>
      </c>
      <c r="N177" s="21">
        <v>9.644059528642332</v>
      </c>
    </row>
    <row r="178" spans="1:14" ht="11.25">
      <c r="A178" s="12">
        <v>7.8</v>
      </c>
      <c r="B178" s="20">
        <v>25</v>
      </c>
      <c r="C178" s="21">
        <v>1.6190548461317609</v>
      </c>
      <c r="D178" s="21">
        <v>4.047637115329402</v>
      </c>
      <c r="E178" s="21">
        <v>12.13880738733472</v>
      </c>
      <c r="F178" s="21">
        <v>1.6190548461317609</v>
      </c>
      <c r="G178" s="21">
        <v>4.047637115329402</v>
      </c>
      <c r="H178" s="21">
        <v>12.13880738733472</v>
      </c>
      <c r="I178" s="21">
        <v>1.6190548461317609</v>
      </c>
      <c r="J178" s="21">
        <v>4.047637115329402</v>
      </c>
      <c r="K178" s="21">
        <v>8.106818811749418</v>
      </c>
      <c r="L178" s="21">
        <v>1.6190548461317609</v>
      </c>
      <c r="M178" s="21">
        <v>4.047637115329402</v>
      </c>
      <c r="N178" s="21">
        <v>8.106818811749418</v>
      </c>
    </row>
    <row r="179" spans="1:14" ht="11.25">
      <c r="A179" s="12">
        <v>7.9</v>
      </c>
      <c r="B179" s="20">
        <v>25</v>
      </c>
      <c r="C179" s="21">
        <v>1.4233715055712157</v>
      </c>
      <c r="D179" s="21">
        <v>3.558428763928039</v>
      </c>
      <c r="E179" s="21">
        <v>10.131037941324369</v>
      </c>
      <c r="F179" s="21">
        <v>1.4233715055712157</v>
      </c>
      <c r="G179" s="21">
        <v>3.558428763928039</v>
      </c>
      <c r="H179" s="21">
        <v>10.131037941324369</v>
      </c>
      <c r="I179" s="21">
        <v>1.4233715055712157</v>
      </c>
      <c r="J179" s="21">
        <v>3.558428763928039</v>
      </c>
      <c r="K179" s="21">
        <v>6.76603225228554</v>
      </c>
      <c r="L179" s="21">
        <v>1.4233715055712157</v>
      </c>
      <c r="M179" s="21">
        <v>3.558428763928039</v>
      </c>
      <c r="N179" s="21">
        <v>6.76603225228554</v>
      </c>
    </row>
    <row r="180" spans="1:14" ht="11.25">
      <c r="A180" s="12">
        <v>7.999999999999995</v>
      </c>
      <c r="B180" s="20">
        <v>25</v>
      </c>
      <c r="C180" s="21">
        <v>1.2381382116979376</v>
      </c>
      <c r="D180" s="21">
        <v>3.095345529244844</v>
      </c>
      <c r="E180" s="21">
        <v>8.407577998275237</v>
      </c>
      <c r="F180" s="21">
        <v>1.2381382116979376</v>
      </c>
      <c r="G180" s="21">
        <v>3.095345529244844</v>
      </c>
      <c r="H180" s="21">
        <v>8.407577998275237</v>
      </c>
      <c r="I180" s="21">
        <v>1.2381382116979376</v>
      </c>
      <c r="J180" s="21">
        <v>3.095345529244844</v>
      </c>
      <c r="K180" s="21">
        <v>5.615107313166439</v>
      </c>
      <c r="L180" s="21">
        <v>1.2381382116979376</v>
      </c>
      <c r="M180" s="21">
        <v>3.095345529244844</v>
      </c>
      <c r="N180" s="21">
        <v>5.615107313166439</v>
      </c>
    </row>
    <row r="181" spans="1:14" ht="11.25">
      <c r="A181" s="12">
        <v>8.099999999999994</v>
      </c>
      <c r="B181" s="20">
        <v>25</v>
      </c>
      <c r="C181" s="21">
        <v>1.0669785541659311</v>
      </c>
      <c r="D181" s="21">
        <v>2.667446385414828</v>
      </c>
      <c r="E181" s="21">
        <v>6.948317540274106</v>
      </c>
      <c r="F181" s="21">
        <v>1.0669785541659311</v>
      </c>
      <c r="G181" s="21">
        <v>2.667446385414828</v>
      </c>
      <c r="H181" s="21">
        <v>6.948317540274106</v>
      </c>
      <c r="I181" s="21">
        <v>1.0669785541659311</v>
      </c>
      <c r="J181" s="21">
        <v>2.667446385414828</v>
      </c>
      <c r="K181" s="21">
        <v>4.640614543225693</v>
      </c>
      <c r="L181" s="21">
        <v>1.0669785541659311</v>
      </c>
      <c r="M181" s="21">
        <v>2.667446385414828</v>
      </c>
      <c r="N181" s="21">
        <v>4.640614543225693</v>
      </c>
    </row>
    <row r="182" spans="1:14" ht="11.25">
      <c r="A182" s="12">
        <v>8.199999999999994</v>
      </c>
      <c r="B182" s="20">
        <v>25</v>
      </c>
      <c r="C182" s="21">
        <v>0.9123147906819677</v>
      </c>
      <c r="D182" s="21">
        <v>2.2807869767049196</v>
      </c>
      <c r="E182" s="21">
        <v>5.727034268294298</v>
      </c>
      <c r="F182" s="21">
        <v>0.9123147906819677</v>
      </c>
      <c r="G182" s="21">
        <v>2.2807869767049196</v>
      </c>
      <c r="H182" s="21">
        <v>5.727034268294298</v>
      </c>
      <c r="I182" s="21">
        <v>0.9123147906819677</v>
      </c>
      <c r="J182" s="21">
        <v>2.2807869767049196</v>
      </c>
      <c r="K182" s="21">
        <v>3.825042715682228</v>
      </c>
      <c r="L182" s="21">
        <v>0.9123147906819677</v>
      </c>
      <c r="M182" s="21">
        <v>2.2807869767049196</v>
      </c>
      <c r="N182" s="21">
        <v>3.825042715682228</v>
      </c>
    </row>
    <row r="183" spans="1:14" ht="11.25">
      <c r="A183" s="12">
        <v>8.299999999999994</v>
      </c>
      <c r="B183" s="20">
        <v>25</v>
      </c>
      <c r="C183" s="21">
        <v>0.7753510614891237</v>
      </c>
      <c r="D183" s="21">
        <v>1.9383776537228092</v>
      </c>
      <c r="E183" s="21">
        <v>4.714822882424321</v>
      </c>
      <c r="F183" s="21">
        <v>0.7753510614891237</v>
      </c>
      <c r="G183" s="21">
        <v>1.9383776537228092</v>
      </c>
      <c r="H183" s="21">
        <v>4.714822882424321</v>
      </c>
      <c r="I183" s="21">
        <v>0.7753510614891237</v>
      </c>
      <c r="J183" s="21">
        <v>1.9383776537228092</v>
      </c>
      <c r="K183" s="21">
        <v>3.1490888982717724</v>
      </c>
      <c r="L183" s="21">
        <v>0.7753510614891237</v>
      </c>
      <c r="M183" s="21">
        <v>1.9383776537228092</v>
      </c>
      <c r="N183" s="21">
        <v>3.1490888982717724</v>
      </c>
    </row>
    <row r="184" spans="1:14" ht="11.25">
      <c r="A184" s="12">
        <v>8.399999999999993</v>
      </c>
      <c r="B184" s="20">
        <v>25</v>
      </c>
      <c r="C184" s="21">
        <v>0.6562139264880852</v>
      </c>
      <c r="D184" s="21">
        <v>1.640534816220213</v>
      </c>
      <c r="E184" s="21">
        <v>3.8826410021556645</v>
      </c>
      <c r="F184" s="21">
        <v>0.6562139264880852</v>
      </c>
      <c r="G184" s="21">
        <v>1.640534816220213</v>
      </c>
      <c r="H184" s="21">
        <v>3.8826410021556645</v>
      </c>
      <c r="I184" s="21">
        <v>0.6562139264880852</v>
      </c>
      <c r="J184" s="21">
        <v>1.640534816220213</v>
      </c>
      <c r="K184" s="21">
        <v>2.5933586164354985</v>
      </c>
      <c r="L184" s="21">
        <v>0.6562139264880852</v>
      </c>
      <c r="M184" s="21">
        <v>1.640534816220213</v>
      </c>
      <c r="N184" s="21">
        <v>2.5933586164354985</v>
      </c>
    </row>
    <row r="185" spans="1:14" ht="11.25">
      <c r="A185" s="12">
        <v>8.499999999999993</v>
      </c>
      <c r="B185" s="20">
        <v>25</v>
      </c>
      <c r="C185" s="21">
        <v>0.5541863709319818</v>
      </c>
      <c r="D185" s="21">
        <v>1.3854659273299543</v>
      </c>
      <c r="E185" s="21">
        <v>3.203000368232523</v>
      </c>
      <c r="F185" s="21">
        <v>0.5541863709319818</v>
      </c>
      <c r="G185" s="21">
        <v>1.3854659273299543</v>
      </c>
      <c r="H185" s="21">
        <v>3.203000368232523</v>
      </c>
      <c r="I185" s="21">
        <v>0.5541863709319818</v>
      </c>
      <c r="J185" s="21">
        <v>1.3854659273299543</v>
      </c>
      <c r="K185" s="21">
        <v>2.139495236334554</v>
      </c>
      <c r="L185" s="21">
        <v>0.5541863709319818</v>
      </c>
      <c r="M185" s="21">
        <v>1.3854659273299543</v>
      </c>
      <c r="N185" s="21">
        <v>2.139495236334554</v>
      </c>
    </row>
    <row r="186" spans="1:14" ht="11.25">
      <c r="A186" s="12">
        <v>8.599999999999993</v>
      </c>
      <c r="B186" s="20">
        <v>25</v>
      </c>
      <c r="C186" s="21">
        <v>0.467971431158925</v>
      </c>
      <c r="D186" s="21">
        <v>1.1699285778973125</v>
      </c>
      <c r="E186" s="21">
        <v>2.6509457703012544</v>
      </c>
      <c r="F186" s="21">
        <v>0.467971431158925</v>
      </c>
      <c r="G186" s="21">
        <v>1.1699285778973125</v>
      </c>
      <c r="H186" s="21">
        <v>2.6509457703012544</v>
      </c>
      <c r="I186" s="21">
        <v>0.467971431158925</v>
      </c>
      <c r="J186" s="21">
        <v>1.1699285778973125</v>
      </c>
      <c r="K186" s="21">
        <v>1.7708336918194156</v>
      </c>
      <c r="L186" s="21">
        <v>0.467971431158925</v>
      </c>
      <c r="M186" s="21">
        <v>1.1699285778973125</v>
      </c>
      <c r="N186" s="21">
        <v>1.7708336918194156</v>
      </c>
    </row>
    <row r="187" spans="1:14" ht="11.25">
      <c r="A187" s="12">
        <v>8.699999999999992</v>
      </c>
      <c r="B187" s="20">
        <v>25</v>
      </c>
      <c r="C187" s="21">
        <v>0.395937527077008</v>
      </c>
      <c r="D187" s="21">
        <v>0.9898438176925201</v>
      </c>
      <c r="E187" s="21">
        <v>2.2045006350939165</v>
      </c>
      <c r="F187" s="21">
        <v>0.395937527077008</v>
      </c>
      <c r="G187" s="21">
        <v>0.9898438176925201</v>
      </c>
      <c r="H187" s="21">
        <v>2.2045006350939165</v>
      </c>
      <c r="I187" s="21">
        <v>0.395937527077008</v>
      </c>
      <c r="J187" s="21">
        <v>0.9898438176925201</v>
      </c>
      <c r="K187" s="21">
        <v>1.4726980478023748</v>
      </c>
      <c r="L187" s="21">
        <v>0.395937527077008</v>
      </c>
      <c r="M187" s="21">
        <v>0.9898438176925201</v>
      </c>
      <c r="N187" s="21">
        <v>1.4726980478023748</v>
      </c>
    </row>
    <row r="188" spans="1:14" ht="11.25">
      <c r="A188" s="12">
        <v>8.799999999999992</v>
      </c>
      <c r="B188" s="20">
        <v>25</v>
      </c>
      <c r="C188" s="21">
        <v>0.3363185293877091</v>
      </c>
      <c r="D188" s="21">
        <v>0.8407963234692728</v>
      </c>
      <c r="E188" s="21">
        <v>1.8447483759709191</v>
      </c>
      <c r="F188" s="21">
        <v>0.3363185293877091</v>
      </c>
      <c r="G188" s="21">
        <v>0.8407963234692728</v>
      </c>
      <c r="H188" s="21">
        <v>1.8447483759709191</v>
      </c>
      <c r="I188" s="21">
        <v>0.3363185293877091</v>
      </c>
      <c r="J188" s="21">
        <v>0.8407963234692728</v>
      </c>
      <c r="K188" s="21">
        <v>1.2324558254060918</v>
      </c>
      <c r="L188" s="21">
        <v>0.3363185293877091</v>
      </c>
      <c r="M188" s="21">
        <v>0.8407963234692728</v>
      </c>
      <c r="N188" s="21">
        <v>1.2324558254060918</v>
      </c>
    </row>
    <row r="189" spans="1:14" ht="11.25">
      <c r="A189" s="12">
        <v>8.899999999999991</v>
      </c>
      <c r="B189" s="20">
        <v>25</v>
      </c>
      <c r="C189" s="21">
        <v>0.2873597366740375</v>
      </c>
      <c r="D189" s="21">
        <v>0.7183993416850938</v>
      </c>
      <c r="E189" s="21">
        <v>1.555687701423955</v>
      </c>
      <c r="F189" s="21">
        <v>0.2873597366740375</v>
      </c>
      <c r="G189" s="21">
        <v>0.7183993416850938</v>
      </c>
      <c r="H189" s="21">
        <v>1.555687701423955</v>
      </c>
      <c r="I189" s="21">
        <v>0.2873597366740375</v>
      </c>
      <c r="J189" s="21">
        <v>0.7183993416850938</v>
      </c>
      <c r="K189" s="21">
        <v>1.0394213771170855</v>
      </c>
      <c r="L189" s="21">
        <v>0.2873597366740375</v>
      </c>
      <c r="M189" s="21">
        <v>0.7183993416850938</v>
      </c>
      <c r="N189" s="21">
        <v>1.0394213771170855</v>
      </c>
    </row>
    <row r="190" spans="1:14" ht="11.25">
      <c r="A190" s="12">
        <v>8.999999999999991</v>
      </c>
      <c r="B190" s="20">
        <v>25</v>
      </c>
      <c r="C190" s="21">
        <v>0.2474129979274821</v>
      </c>
      <c r="D190" s="21">
        <v>0.6185324948187052</v>
      </c>
      <c r="E190" s="21">
        <v>1.3239643112740076</v>
      </c>
      <c r="F190" s="21">
        <v>0.2474129979274821</v>
      </c>
      <c r="G190" s="21">
        <v>0.6185324948187052</v>
      </c>
      <c r="H190" s="21">
        <v>1.3239643112740076</v>
      </c>
      <c r="I190" s="21">
        <v>0.2474129979274821</v>
      </c>
      <c r="J190" s="21">
        <v>0.6185324948187052</v>
      </c>
      <c r="K190" s="21">
        <v>0.8846767137575394</v>
      </c>
      <c r="L190" s="21">
        <v>0.2474129979274821</v>
      </c>
      <c r="M190" s="21">
        <v>0.6185324948187052</v>
      </c>
      <c r="N190" s="21">
        <v>0.8846767137575394</v>
      </c>
    </row>
    <row r="193" spans="2:14" ht="11.25">
      <c r="B193" s="12"/>
      <c r="C193" s="11" t="s">
        <v>16</v>
      </c>
      <c r="D193" s="11" t="s">
        <v>17</v>
      </c>
      <c r="E193" s="11" t="s">
        <v>18</v>
      </c>
      <c r="F193" s="11" t="s">
        <v>19</v>
      </c>
      <c r="G193" s="11" t="s">
        <v>20</v>
      </c>
      <c r="H193" s="11" t="s">
        <v>21</v>
      </c>
      <c r="I193" s="11" t="s">
        <v>22</v>
      </c>
      <c r="J193" s="11" t="s">
        <v>23</v>
      </c>
      <c r="K193" s="11" t="s">
        <v>24</v>
      </c>
      <c r="L193" s="11" t="s">
        <v>25</v>
      </c>
      <c r="M193" s="11" t="s">
        <v>26</v>
      </c>
      <c r="N193" s="11" t="s">
        <v>27</v>
      </c>
    </row>
    <row r="194" spans="1:14" ht="11.25">
      <c r="A194" s="12" t="s">
        <v>0</v>
      </c>
      <c r="B194" s="12" t="s">
        <v>11</v>
      </c>
      <c r="C194" s="11" t="s">
        <v>59</v>
      </c>
      <c r="D194" s="11" t="s">
        <v>59</v>
      </c>
      <c r="E194" s="11" t="s">
        <v>60</v>
      </c>
      <c r="F194" s="11" t="s">
        <v>59</v>
      </c>
      <c r="G194" s="11" t="s">
        <v>59</v>
      </c>
      <c r="H194" s="11" t="s">
        <v>60</v>
      </c>
      <c r="I194" s="11" t="s">
        <v>59</v>
      </c>
      <c r="J194" s="11" t="s">
        <v>59</v>
      </c>
      <c r="K194" s="11" t="s">
        <v>60</v>
      </c>
      <c r="L194" s="11" t="s">
        <v>59</v>
      </c>
      <c r="M194" s="11" t="s">
        <v>59</v>
      </c>
      <c r="N194" s="11" t="s">
        <v>60</v>
      </c>
    </row>
    <row r="195" spans="2:14" ht="11.25">
      <c r="B195" s="12"/>
      <c r="C195" s="11" t="s">
        <v>4</v>
      </c>
      <c r="D195" s="11" t="s">
        <v>4</v>
      </c>
      <c r="E195" s="11" t="s">
        <v>4</v>
      </c>
      <c r="F195" s="11" t="s">
        <v>4</v>
      </c>
      <c r="G195" s="11" t="s">
        <v>4</v>
      </c>
      <c r="H195" s="11" t="s">
        <v>4</v>
      </c>
      <c r="I195" s="11" t="s">
        <v>4</v>
      </c>
      <c r="J195" s="11" t="s">
        <v>4</v>
      </c>
      <c r="K195" s="11" t="s">
        <v>4</v>
      </c>
      <c r="L195" s="11" t="s">
        <v>4</v>
      </c>
      <c r="M195" s="11" t="s">
        <v>4</v>
      </c>
      <c r="N195" s="11" t="s">
        <v>4</v>
      </c>
    </row>
    <row r="196" ht="11.25">
      <c r="B196" s="12"/>
    </row>
    <row r="197" spans="1:14" ht="11.25">
      <c r="A197" s="12">
        <v>6.5</v>
      </c>
      <c r="B197" s="20">
        <v>30</v>
      </c>
      <c r="C197" s="21">
        <v>2.4569874407945784</v>
      </c>
      <c r="D197" s="21">
        <v>6.142468601986446</v>
      </c>
      <c r="E197" s="21">
        <v>48.82808858123013</v>
      </c>
      <c r="F197" s="21">
        <v>2.4569874407945784</v>
      </c>
      <c r="G197" s="21">
        <v>6.142468601986446</v>
      </c>
      <c r="H197" s="21">
        <v>48.82808858123013</v>
      </c>
      <c r="I197" s="21">
        <v>2.4569874407945784</v>
      </c>
      <c r="J197" s="21">
        <v>6.142468601986446</v>
      </c>
      <c r="K197" s="21">
        <v>32.607886501028425</v>
      </c>
      <c r="L197" s="21">
        <v>2.4569874407945784</v>
      </c>
      <c r="M197" s="21">
        <v>6.142468601986446</v>
      </c>
      <c r="N197" s="21">
        <v>32.607886501028425</v>
      </c>
    </row>
    <row r="198" spans="1:14" ht="11.25">
      <c r="A198" s="12">
        <v>6.6</v>
      </c>
      <c r="B198" s="20">
        <v>30</v>
      </c>
      <c r="C198" s="21">
        <v>2.419779139081252</v>
      </c>
      <c r="D198" s="21">
        <v>6.04944784770313</v>
      </c>
      <c r="E198" s="21">
        <v>46.84359068634736</v>
      </c>
      <c r="F198" s="21">
        <v>2.419779139081252</v>
      </c>
      <c r="G198" s="21">
        <v>6.04944784770313</v>
      </c>
      <c r="H198" s="21">
        <v>46.84359068634736</v>
      </c>
      <c r="I198" s="21">
        <v>2.419779139081252</v>
      </c>
      <c r="J198" s="21">
        <v>6.04944784770313</v>
      </c>
      <c r="K198" s="21">
        <v>31.28264066165655</v>
      </c>
      <c r="L198" s="21">
        <v>2.419779139081252</v>
      </c>
      <c r="M198" s="21">
        <v>6.04944784770313</v>
      </c>
      <c r="N198" s="21">
        <v>31.28264066165655</v>
      </c>
    </row>
    <row r="199" spans="1:14" ht="11.25">
      <c r="A199" s="12">
        <v>6.7</v>
      </c>
      <c r="B199" s="20">
        <v>30</v>
      </c>
      <c r="C199" s="21">
        <v>2.374548120616205</v>
      </c>
      <c r="D199" s="21">
        <v>5.936370301540512</v>
      </c>
      <c r="E199" s="21">
        <v>44.56522097505763</v>
      </c>
      <c r="F199" s="21">
        <v>2.374548120616205</v>
      </c>
      <c r="G199" s="21">
        <v>5.936370301540512</v>
      </c>
      <c r="H199" s="21">
        <v>44.56522097505763</v>
      </c>
      <c r="I199" s="21">
        <v>2.374548120616205</v>
      </c>
      <c r="J199" s="21">
        <v>5.936370301540512</v>
      </c>
      <c r="K199" s="21">
        <v>29.761147497958348</v>
      </c>
      <c r="L199" s="21">
        <v>2.374548120616205</v>
      </c>
      <c r="M199" s="21">
        <v>5.936370301540512</v>
      </c>
      <c r="N199" s="21">
        <v>29.761147497958348</v>
      </c>
    </row>
    <row r="200" spans="1:14" ht="11.25">
      <c r="A200" s="12">
        <v>6.8</v>
      </c>
      <c r="B200" s="20">
        <v>30</v>
      </c>
      <c r="C200" s="21">
        <v>2.320013648372306</v>
      </c>
      <c r="D200" s="21">
        <v>5.800034120930765</v>
      </c>
      <c r="E200" s="21">
        <v>41.99635360939259</v>
      </c>
      <c r="F200" s="21">
        <v>2.320013648372306</v>
      </c>
      <c r="G200" s="21">
        <v>5.800034120930765</v>
      </c>
      <c r="H200" s="21">
        <v>41.99635360939259</v>
      </c>
      <c r="I200" s="21">
        <v>2.320013648372306</v>
      </c>
      <c r="J200" s="21">
        <v>5.800034120930765</v>
      </c>
      <c r="K200" s="21">
        <v>28.045660272184865</v>
      </c>
      <c r="L200" s="21">
        <v>2.320013648372306</v>
      </c>
      <c r="M200" s="21">
        <v>5.800034120930765</v>
      </c>
      <c r="N200" s="21">
        <v>28.045660272184865</v>
      </c>
    </row>
    <row r="201" spans="1:14" ht="11.25">
      <c r="A201" s="12">
        <v>6.9</v>
      </c>
      <c r="B201" s="20">
        <v>30</v>
      </c>
      <c r="C201" s="21">
        <v>2.2549085367357127</v>
      </c>
      <c r="D201" s="21">
        <v>5.6372713418392815</v>
      </c>
      <c r="E201" s="21">
        <v>39.15835902948063</v>
      </c>
      <c r="F201" s="21">
        <v>2.2549085367357127</v>
      </c>
      <c r="G201" s="21">
        <v>5.6372713418392815</v>
      </c>
      <c r="H201" s="21">
        <v>39.15835902948063</v>
      </c>
      <c r="I201" s="21">
        <v>2.2549085367357127</v>
      </c>
      <c r="J201" s="21">
        <v>5.6372713418392815</v>
      </c>
      <c r="K201" s="21">
        <v>26.150450144279727</v>
      </c>
      <c r="L201" s="21">
        <v>2.2549085367357127</v>
      </c>
      <c r="M201" s="21">
        <v>5.6372713418392815</v>
      </c>
      <c r="N201" s="21">
        <v>26.150450144279727</v>
      </c>
    </row>
    <row r="202" spans="1:14" ht="11.25">
      <c r="A202" s="12">
        <v>7</v>
      </c>
      <c r="B202" s="20">
        <v>30</v>
      </c>
      <c r="C202" s="21">
        <v>2.178094343952663</v>
      </c>
      <c r="D202" s="21">
        <v>5.445235859881658</v>
      </c>
      <c r="E202" s="21">
        <v>36.09274647394472</v>
      </c>
      <c r="F202" s="21">
        <v>2.178094343952663</v>
      </c>
      <c r="G202" s="21">
        <v>5.445235859881658</v>
      </c>
      <c r="H202" s="21">
        <v>36.09274647394472</v>
      </c>
      <c r="I202" s="21">
        <v>2.178094343952663</v>
      </c>
      <c r="J202" s="21">
        <v>5.445235859881658</v>
      </c>
      <c r="K202" s="21">
        <v>24.10323694499835</v>
      </c>
      <c r="L202" s="21">
        <v>2.178094343952663</v>
      </c>
      <c r="M202" s="21">
        <v>5.445235859881658</v>
      </c>
      <c r="N202" s="21">
        <v>24.10323694499835</v>
      </c>
    </row>
    <row r="203" spans="1:14" ht="11.25">
      <c r="A203" s="12">
        <v>7.1</v>
      </c>
      <c r="B203" s="20">
        <v>30</v>
      </c>
      <c r="C203" s="21">
        <v>2.088715190858924</v>
      </c>
      <c r="D203" s="21">
        <v>5.22178797714731</v>
      </c>
      <c r="E203" s="21">
        <v>32.860644174978894</v>
      </c>
      <c r="F203" s="21">
        <v>2.088715190858924</v>
      </c>
      <c r="G203" s="21">
        <v>5.22178797714731</v>
      </c>
      <c r="H203" s="21">
        <v>32.860644174978894</v>
      </c>
      <c r="I203" s="21">
        <v>2.088715190858924</v>
      </c>
      <c r="J203" s="21">
        <v>5.22178797714731</v>
      </c>
      <c r="K203" s="21">
        <v>21.944842050665773</v>
      </c>
      <c r="L203" s="21">
        <v>2.088715190858924</v>
      </c>
      <c r="M203" s="21">
        <v>5.22178797714731</v>
      </c>
      <c r="N203" s="21">
        <v>21.944842050665773</v>
      </c>
    </row>
    <row r="204" spans="1:14" ht="11.25">
      <c r="A204" s="12">
        <v>7.2</v>
      </c>
      <c r="B204" s="20">
        <v>30</v>
      </c>
      <c r="C204" s="21">
        <v>1.9863810199159468</v>
      </c>
      <c r="D204" s="21">
        <v>4.965952549789867</v>
      </c>
      <c r="E204" s="21">
        <v>29.539023663053896</v>
      </c>
      <c r="F204" s="21">
        <v>1.9863810199159468</v>
      </c>
      <c r="G204" s="21">
        <v>4.965952549789867</v>
      </c>
      <c r="H204" s="21">
        <v>29.539023663053896</v>
      </c>
      <c r="I204" s="21">
        <v>1.9863810199159468</v>
      </c>
      <c r="J204" s="21">
        <v>4.965952549789867</v>
      </c>
      <c r="K204" s="21">
        <v>19.726666977388163</v>
      </c>
      <c r="L204" s="21">
        <v>1.9863810199159468</v>
      </c>
      <c r="M204" s="21">
        <v>4.965952549789867</v>
      </c>
      <c r="N204" s="21">
        <v>19.726666977388163</v>
      </c>
    </row>
    <row r="205" spans="1:14" ht="11.25">
      <c r="A205" s="12">
        <v>7.3</v>
      </c>
      <c r="B205" s="20">
        <v>30</v>
      </c>
      <c r="C205" s="21">
        <v>1.8713571410913659</v>
      </c>
      <c r="D205" s="21">
        <v>4.678392852728415</v>
      </c>
      <c r="E205" s="21">
        <v>26.21389462501217</v>
      </c>
      <c r="F205" s="21">
        <v>1.8713571410913659</v>
      </c>
      <c r="G205" s="21">
        <v>4.678392852728415</v>
      </c>
      <c r="H205" s="21">
        <v>26.21389462501217</v>
      </c>
      <c r="I205" s="21">
        <v>1.8713571410913659</v>
      </c>
      <c r="J205" s="21">
        <v>4.678392852728415</v>
      </c>
      <c r="K205" s="21">
        <v>17.506148913649074</v>
      </c>
      <c r="L205" s="21">
        <v>1.8713571410913659</v>
      </c>
      <c r="M205" s="21">
        <v>4.678392852728415</v>
      </c>
      <c r="N205" s="21">
        <v>17.506148913649074</v>
      </c>
    </row>
    <row r="206" spans="1:14" ht="11.25">
      <c r="A206" s="12">
        <v>7.4</v>
      </c>
      <c r="B206" s="20">
        <v>30</v>
      </c>
      <c r="C206" s="21">
        <v>1.744721974026652</v>
      </c>
      <c r="D206" s="21">
        <v>4.36180493506663</v>
      </c>
      <c r="E206" s="21">
        <v>22.97162836819478</v>
      </c>
      <c r="F206" s="21">
        <v>1.744721974026652</v>
      </c>
      <c r="G206" s="21">
        <v>4.36180493506663</v>
      </c>
      <c r="H206" s="21">
        <v>22.97162836819478</v>
      </c>
      <c r="I206" s="21">
        <v>1.744721974026652</v>
      </c>
      <c r="J206" s="21">
        <v>4.36180493506663</v>
      </c>
      <c r="K206" s="21">
        <v>15.340966537763071</v>
      </c>
      <c r="L206" s="21">
        <v>1.744721974026652</v>
      </c>
      <c r="M206" s="21">
        <v>4.36180493506663</v>
      </c>
      <c r="N206" s="21">
        <v>15.340966537763071</v>
      </c>
    </row>
    <row r="207" spans="1:14" ht="11.25">
      <c r="A207" s="12">
        <v>7.5</v>
      </c>
      <c r="B207" s="20">
        <v>30</v>
      </c>
      <c r="C207" s="21">
        <v>1.608445373977626</v>
      </c>
      <c r="D207" s="21">
        <v>4.021113434944065</v>
      </c>
      <c r="E207" s="21">
        <v>19.890204362265965</v>
      </c>
      <c r="F207" s="21">
        <v>1.608445373977626</v>
      </c>
      <c r="G207" s="21">
        <v>4.021113434944065</v>
      </c>
      <c r="H207" s="21">
        <v>19.890204362265965</v>
      </c>
      <c r="I207" s="21">
        <v>1.608445373977626</v>
      </c>
      <c r="J207" s="21">
        <v>4.021113434944065</v>
      </c>
      <c r="K207" s="21">
        <v>13.283194466687638</v>
      </c>
      <c r="L207" s="21">
        <v>1.608445373977626</v>
      </c>
      <c r="M207" s="21">
        <v>4.021113434944065</v>
      </c>
      <c r="N207" s="21">
        <v>13.283194466687638</v>
      </c>
    </row>
    <row r="208" spans="1:14" ht="11.25">
      <c r="A208" s="12">
        <v>7.6</v>
      </c>
      <c r="B208" s="20">
        <v>30</v>
      </c>
      <c r="C208" s="21">
        <v>1.4653438145812903</v>
      </c>
      <c r="D208" s="21">
        <v>3.6633595364532257</v>
      </c>
      <c r="E208" s="21">
        <v>17.032201359002283</v>
      </c>
      <c r="F208" s="21">
        <v>1.4653438145812903</v>
      </c>
      <c r="G208" s="21">
        <v>3.6633595364532257</v>
      </c>
      <c r="H208" s="21">
        <v>17.032201359002283</v>
      </c>
      <c r="I208" s="21">
        <v>1.4653438145812903</v>
      </c>
      <c r="J208" s="21">
        <v>3.6633595364532257</v>
      </c>
      <c r="K208" s="21">
        <v>11.374622732369302</v>
      </c>
      <c r="L208" s="21">
        <v>1.4653438145812903</v>
      </c>
      <c r="M208" s="21">
        <v>3.6633595364532257</v>
      </c>
      <c r="N208" s="21">
        <v>11.374622732369302</v>
      </c>
    </row>
    <row r="209" spans="1:14" ht="11.25">
      <c r="A209" s="12">
        <v>7.7</v>
      </c>
      <c r="B209" s="20">
        <v>30</v>
      </c>
      <c r="C209" s="21">
        <v>1.318891145249799</v>
      </c>
      <c r="D209" s="21">
        <v>3.297227863124497</v>
      </c>
      <c r="E209" s="21">
        <v>14.440758373310269</v>
      </c>
      <c r="F209" s="21">
        <v>1.318891145249799</v>
      </c>
      <c r="G209" s="21">
        <v>3.297227863124497</v>
      </c>
      <c r="H209" s="21">
        <v>14.440758373310269</v>
      </c>
      <c r="I209" s="21">
        <v>1.318891145249799</v>
      </c>
      <c r="J209" s="21">
        <v>3.297227863124497</v>
      </c>
      <c r="K209" s="21">
        <v>9.644059528642332</v>
      </c>
      <c r="L209" s="21">
        <v>1.318891145249799</v>
      </c>
      <c r="M209" s="21">
        <v>3.297227863124497</v>
      </c>
      <c r="N209" s="21">
        <v>9.644059528642332</v>
      </c>
    </row>
    <row r="210" spans="1:14" ht="11.25">
      <c r="A210" s="12">
        <v>7.8</v>
      </c>
      <c r="B210" s="20">
        <v>30</v>
      </c>
      <c r="C210" s="21">
        <v>1.1729015518715273</v>
      </c>
      <c r="D210" s="21">
        <v>2.9322538796788185</v>
      </c>
      <c r="E210" s="21">
        <v>12.13880738733472</v>
      </c>
      <c r="F210" s="21">
        <v>1.1729015518715273</v>
      </c>
      <c r="G210" s="21">
        <v>2.9322538796788185</v>
      </c>
      <c r="H210" s="21">
        <v>12.13880738733472</v>
      </c>
      <c r="I210" s="21">
        <v>1.1729015518715273</v>
      </c>
      <c r="J210" s="21">
        <v>2.9322538796788185</v>
      </c>
      <c r="K210" s="21">
        <v>8.106818811749418</v>
      </c>
      <c r="L210" s="21">
        <v>1.1729015518715273</v>
      </c>
      <c r="M210" s="21">
        <v>2.9322538796788185</v>
      </c>
      <c r="N210" s="21">
        <v>8.106818811749418</v>
      </c>
    </row>
    <row r="211" spans="1:14" ht="11.25">
      <c r="A211" s="12">
        <v>7.9</v>
      </c>
      <c r="B211" s="20">
        <v>30</v>
      </c>
      <c r="C211" s="21">
        <v>1.0311415031818676</v>
      </c>
      <c r="D211" s="21">
        <v>2.577853757954669</v>
      </c>
      <c r="E211" s="21">
        <v>10.131037941324369</v>
      </c>
      <c r="F211" s="21">
        <v>1.0311415031818676</v>
      </c>
      <c r="G211" s="21">
        <v>2.577853757954669</v>
      </c>
      <c r="H211" s="21">
        <v>10.131037941324369</v>
      </c>
      <c r="I211" s="21">
        <v>1.0311415031818676</v>
      </c>
      <c r="J211" s="21">
        <v>2.577853757954669</v>
      </c>
      <c r="K211" s="21">
        <v>6.76603225228554</v>
      </c>
      <c r="L211" s="21">
        <v>1.0311415031818676</v>
      </c>
      <c r="M211" s="21">
        <v>2.577853757954669</v>
      </c>
      <c r="N211" s="21">
        <v>6.76603225228554</v>
      </c>
    </row>
    <row r="212" spans="1:14" ht="11.25">
      <c r="A212" s="12">
        <v>7.999999999999995</v>
      </c>
      <c r="B212" s="20">
        <v>30</v>
      </c>
      <c r="C212" s="21">
        <v>0.8969518440969266</v>
      </c>
      <c r="D212" s="21">
        <v>2.242379610242317</v>
      </c>
      <c r="E212" s="21">
        <v>8.407577998275237</v>
      </c>
      <c r="F212" s="21">
        <v>0.8969518440969266</v>
      </c>
      <c r="G212" s="21">
        <v>2.242379610242317</v>
      </c>
      <c r="H212" s="21">
        <v>8.407577998275237</v>
      </c>
      <c r="I212" s="21">
        <v>0.8969518440969266</v>
      </c>
      <c r="J212" s="21">
        <v>2.242379610242317</v>
      </c>
      <c r="K212" s="21">
        <v>5.615107313166439</v>
      </c>
      <c r="L212" s="21">
        <v>0.8969518440969266</v>
      </c>
      <c r="M212" s="21">
        <v>2.242379610242317</v>
      </c>
      <c r="N212" s="21">
        <v>5.615107313166439</v>
      </c>
    </row>
    <row r="213" spans="1:14" ht="11.25">
      <c r="A213" s="12">
        <v>8.099999999999994</v>
      </c>
      <c r="B213" s="20">
        <v>30</v>
      </c>
      <c r="C213" s="21">
        <v>0.7729576332666211</v>
      </c>
      <c r="D213" s="21">
        <v>1.932394083166553</v>
      </c>
      <c r="E213" s="21">
        <v>6.948317540274106</v>
      </c>
      <c r="F213" s="21">
        <v>0.7729576332666211</v>
      </c>
      <c r="G213" s="21">
        <v>1.932394083166553</v>
      </c>
      <c r="H213" s="21">
        <v>6.948317540274106</v>
      </c>
      <c r="I213" s="21">
        <v>0.7729576332666211</v>
      </c>
      <c r="J213" s="21">
        <v>1.932394083166553</v>
      </c>
      <c r="K213" s="21">
        <v>4.640614543225693</v>
      </c>
      <c r="L213" s="21">
        <v>0.7729576332666211</v>
      </c>
      <c r="M213" s="21">
        <v>1.932394083166553</v>
      </c>
      <c r="N213" s="21">
        <v>4.640614543225693</v>
      </c>
    </row>
    <row r="214" spans="1:14" ht="11.25">
      <c r="A214" s="12">
        <v>8.199999999999994</v>
      </c>
      <c r="B214" s="20">
        <v>30</v>
      </c>
      <c r="C214" s="21">
        <v>0.6609136412783049</v>
      </c>
      <c r="D214" s="21">
        <v>1.6522841031957622</v>
      </c>
      <c r="E214" s="21">
        <v>5.727034268294298</v>
      </c>
      <c r="F214" s="21">
        <v>0.6609136412783049</v>
      </c>
      <c r="G214" s="21">
        <v>1.6522841031957622</v>
      </c>
      <c r="H214" s="21">
        <v>5.727034268294298</v>
      </c>
      <c r="I214" s="21">
        <v>0.6609136412783049</v>
      </c>
      <c r="J214" s="21">
        <v>1.6522841031957622</v>
      </c>
      <c r="K214" s="21">
        <v>3.825042715682228</v>
      </c>
      <c r="L214" s="21">
        <v>0.6609136412783049</v>
      </c>
      <c r="M214" s="21">
        <v>1.6522841031957622</v>
      </c>
      <c r="N214" s="21">
        <v>3.825042715682228</v>
      </c>
    </row>
    <row r="215" spans="1:14" ht="11.25">
      <c r="A215" s="12">
        <v>8.299999999999994</v>
      </c>
      <c r="B215" s="20">
        <v>30</v>
      </c>
      <c r="C215" s="21">
        <v>0.561692190625036</v>
      </c>
      <c r="D215" s="21">
        <v>1.40423047656259</v>
      </c>
      <c r="E215" s="21">
        <v>4.714822882424321</v>
      </c>
      <c r="F215" s="21">
        <v>0.561692190625036</v>
      </c>
      <c r="G215" s="21">
        <v>1.40423047656259</v>
      </c>
      <c r="H215" s="21">
        <v>4.714822882424321</v>
      </c>
      <c r="I215" s="21">
        <v>0.561692190625036</v>
      </c>
      <c r="J215" s="21">
        <v>1.40423047656259</v>
      </c>
      <c r="K215" s="21">
        <v>3.1490888982717724</v>
      </c>
      <c r="L215" s="21">
        <v>0.561692190625036</v>
      </c>
      <c r="M215" s="21">
        <v>1.40423047656259</v>
      </c>
      <c r="N215" s="21">
        <v>3.1490888982717724</v>
      </c>
    </row>
    <row r="216" spans="1:14" ht="11.25">
      <c r="A216" s="12">
        <v>8.399999999999993</v>
      </c>
      <c r="B216" s="20">
        <v>30</v>
      </c>
      <c r="C216" s="21">
        <v>0.4753849658499749</v>
      </c>
      <c r="D216" s="21">
        <v>1.1884624146249374</v>
      </c>
      <c r="E216" s="21">
        <v>3.8826410021556645</v>
      </c>
      <c r="F216" s="21">
        <v>0.4753849658499749</v>
      </c>
      <c r="G216" s="21">
        <v>1.1884624146249374</v>
      </c>
      <c r="H216" s="21">
        <v>3.8826410021556645</v>
      </c>
      <c r="I216" s="21">
        <v>0.4753849658499749</v>
      </c>
      <c r="J216" s="21">
        <v>1.1884624146249374</v>
      </c>
      <c r="K216" s="21">
        <v>2.5933586164354985</v>
      </c>
      <c r="L216" s="21">
        <v>0.4753849658499749</v>
      </c>
      <c r="M216" s="21">
        <v>1.1884624146249374</v>
      </c>
      <c r="N216" s="21">
        <v>2.5933586164354985</v>
      </c>
    </row>
    <row r="217" spans="1:14" ht="11.25">
      <c r="A217" s="12">
        <v>8.499999999999993</v>
      </c>
      <c r="B217" s="20">
        <v>30</v>
      </c>
      <c r="C217" s="21">
        <v>0.4014725356865847</v>
      </c>
      <c r="D217" s="21">
        <v>1.0036813392164619</v>
      </c>
      <c r="E217" s="21">
        <v>3.203000368232523</v>
      </c>
      <c r="F217" s="21">
        <v>0.4014725356865847</v>
      </c>
      <c r="G217" s="21">
        <v>1.0036813392164619</v>
      </c>
      <c r="H217" s="21">
        <v>3.203000368232523</v>
      </c>
      <c r="I217" s="21">
        <v>0.4014725356865847</v>
      </c>
      <c r="J217" s="21">
        <v>1.0036813392164619</v>
      </c>
      <c r="K217" s="21">
        <v>2.139495236334554</v>
      </c>
      <c r="L217" s="21">
        <v>0.4014725356865847</v>
      </c>
      <c r="M217" s="21">
        <v>1.0036813392164619</v>
      </c>
      <c r="N217" s="21">
        <v>2.139495236334554</v>
      </c>
    </row>
    <row r="218" spans="1:14" ht="11.25">
      <c r="A218" s="12">
        <v>8.599999999999993</v>
      </c>
      <c r="B218" s="20">
        <v>30</v>
      </c>
      <c r="C218" s="21">
        <v>0.3390153330192829</v>
      </c>
      <c r="D218" s="21">
        <v>0.8475383325482072</v>
      </c>
      <c r="E218" s="21">
        <v>2.6509457703012544</v>
      </c>
      <c r="F218" s="21">
        <v>0.3390153330192829</v>
      </c>
      <c r="G218" s="21">
        <v>0.8475383325482072</v>
      </c>
      <c r="H218" s="21">
        <v>2.6509457703012544</v>
      </c>
      <c r="I218" s="21">
        <v>0.3390153330192829</v>
      </c>
      <c r="J218" s="21">
        <v>0.8475383325482072</v>
      </c>
      <c r="K218" s="21">
        <v>1.7708336918194156</v>
      </c>
      <c r="L218" s="21">
        <v>0.3390153330192829</v>
      </c>
      <c r="M218" s="21">
        <v>0.8475383325482072</v>
      </c>
      <c r="N218" s="21">
        <v>1.7708336918194156</v>
      </c>
    </row>
    <row r="219" spans="1:14" ht="11.25">
      <c r="A219" s="12">
        <v>8.699999999999992</v>
      </c>
      <c r="B219" s="20">
        <v>30</v>
      </c>
      <c r="C219" s="21">
        <v>0.28683138255774965</v>
      </c>
      <c r="D219" s="21">
        <v>0.7170784563943742</v>
      </c>
      <c r="E219" s="21">
        <v>2.2045006350939165</v>
      </c>
      <c r="F219" s="21">
        <v>0.28683138255774965</v>
      </c>
      <c r="G219" s="21">
        <v>0.7170784563943742</v>
      </c>
      <c r="H219" s="21">
        <v>2.2045006350939165</v>
      </c>
      <c r="I219" s="21">
        <v>0.28683138255774965</v>
      </c>
      <c r="J219" s="21">
        <v>0.7170784563943742</v>
      </c>
      <c r="K219" s="21">
        <v>1.4726980478023748</v>
      </c>
      <c r="L219" s="21">
        <v>0.28683138255774965</v>
      </c>
      <c r="M219" s="21">
        <v>0.7170784563943742</v>
      </c>
      <c r="N219" s="21">
        <v>1.4726980478023748</v>
      </c>
    </row>
    <row r="220" spans="1:14" ht="11.25">
      <c r="A220" s="12">
        <v>8.799999999999992</v>
      </c>
      <c r="B220" s="20">
        <v>30</v>
      </c>
      <c r="C220" s="21">
        <v>0.24364123672799382</v>
      </c>
      <c r="D220" s="21">
        <v>0.6091030918199846</v>
      </c>
      <c r="E220" s="21">
        <v>1.8447483759709191</v>
      </c>
      <c r="F220" s="21">
        <v>0.24364123672799382</v>
      </c>
      <c r="G220" s="21">
        <v>0.6091030918199846</v>
      </c>
      <c r="H220" s="21">
        <v>1.8447483759709191</v>
      </c>
      <c r="I220" s="21">
        <v>0.24364123672799382</v>
      </c>
      <c r="J220" s="21">
        <v>0.6091030918199846</v>
      </c>
      <c r="K220" s="21">
        <v>1.2324558254060918</v>
      </c>
      <c r="L220" s="21">
        <v>0.24364123672799382</v>
      </c>
      <c r="M220" s="21">
        <v>0.6091030918199846</v>
      </c>
      <c r="N220" s="21">
        <v>1.2324558254060918</v>
      </c>
    </row>
    <row r="221" spans="1:14" ht="11.25">
      <c r="A221" s="12">
        <v>8.899999999999991</v>
      </c>
      <c r="B221" s="20">
        <v>30</v>
      </c>
      <c r="C221" s="21">
        <v>0.2081737267243527</v>
      </c>
      <c r="D221" s="21">
        <v>0.5204343168108817</v>
      </c>
      <c r="E221" s="21">
        <v>1.555687701423955</v>
      </c>
      <c r="F221" s="21">
        <v>0.2081737267243527</v>
      </c>
      <c r="G221" s="21">
        <v>0.5204343168108817</v>
      </c>
      <c r="H221" s="21">
        <v>1.555687701423955</v>
      </c>
      <c r="I221" s="21">
        <v>0.2081737267243527</v>
      </c>
      <c r="J221" s="21">
        <v>0.5204343168108817</v>
      </c>
      <c r="K221" s="21">
        <v>1.0394213771170855</v>
      </c>
      <c r="L221" s="21">
        <v>0.2081737267243527</v>
      </c>
      <c r="M221" s="21">
        <v>0.5204343168108817</v>
      </c>
      <c r="N221" s="21">
        <v>1.0394213771170855</v>
      </c>
    </row>
    <row r="222" spans="1:14" ht="11.25">
      <c r="A222" s="12">
        <v>8.999999999999991</v>
      </c>
      <c r="B222" s="20">
        <v>30</v>
      </c>
      <c r="C222" s="21">
        <v>0.179234872688627</v>
      </c>
      <c r="D222" s="21">
        <v>0.44808718172156753</v>
      </c>
      <c r="E222" s="21">
        <v>1.3239643112740076</v>
      </c>
      <c r="F222" s="21">
        <v>0.179234872688627</v>
      </c>
      <c r="G222" s="21">
        <v>0.44808718172156753</v>
      </c>
      <c r="H222" s="21">
        <v>1.3239643112740076</v>
      </c>
      <c r="I222" s="21">
        <v>0.179234872688627</v>
      </c>
      <c r="J222" s="21">
        <v>0.44808718172156753</v>
      </c>
      <c r="K222" s="21">
        <v>0.8846767137575394</v>
      </c>
      <c r="L222" s="21">
        <v>0.179234872688627</v>
      </c>
      <c r="M222" s="21">
        <v>0.44808718172156753</v>
      </c>
      <c r="N222" s="21">
        <v>0.8846767137575394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Armstrong, Nicole (WSD)</dc:creator>
  <cp:keywords/>
  <dc:description/>
  <cp:lastModifiedBy>Burton, Andrew (SD)</cp:lastModifiedBy>
  <dcterms:created xsi:type="dcterms:W3CDTF">1998-09-21T14:02:15Z</dcterms:created>
  <dcterms:modified xsi:type="dcterms:W3CDTF">2023-05-12T19:23:03Z</dcterms:modified>
  <cp:category/>
  <cp:version/>
  <cp:contentType/>
  <cp:contentStatus/>
</cp:coreProperties>
</file>