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03\Farm Management\1. Cost of Production\1.3. Livestock\COP Beef\Livestock Calculators\2026 DRAFT\"/>
    </mc:Choice>
  </mc:AlternateContent>
  <xr:revisionPtr revIDLastSave="0" documentId="13_ncr:1_{021F0586-E5D3-4E09-A6ED-3AF11E1C0B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ice Slide" sheetId="1" r:id="rId1"/>
  </sheets>
  <definedNames>
    <definedName name="_xlnm.Print_Area" localSheetId="0">'Price Slide'!$A$1:$K$39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J19" i="1"/>
  <c r="H19" i="1"/>
  <c r="F19" i="1"/>
  <c r="S11" i="1"/>
  <c r="J15" i="1"/>
  <c r="R11" i="1"/>
  <c r="O11" i="1"/>
  <c r="B15" i="1"/>
  <c r="P11" i="1"/>
  <c r="Q11" i="1"/>
  <c r="F15" i="1" s="1"/>
  <c r="D19" i="1"/>
  <c r="B19" i="1"/>
  <c r="A19" i="1"/>
  <c r="A17" i="1" s="1"/>
  <c r="J17" i="1" s="1"/>
  <c r="A23" i="1"/>
  <c r="A22" i="1"/>
  <c r="F22" i="1" s="1"/>
  <c r="A21" i="1"/>
  <c r="H21" i="1" s="1"/>
  <c r="I21" i="1" s="1"/>
  <c r="A20" i="1"/>
  <c r="A18" i="1"/>
  <c r="K3" i="1"/>
  <c r="J22" i="1" l="1"/>
  <c r="K22" i="1" s="1"/>
  <c r="J23" i="1"/>
  <c r="K23" i="1" s="1"/>
  <c r="D23" i="1"/>
  <c r="E23" i="1" s="1"/>
  <c r="H18" i="1"/>
  <c r="I18" i="1" s="1"/>
  <c r="D21" i="1"/>
  <c r="E21" i="1" s="1"/>
  <c r="F23" i="1"/>
  <c r="G23" i="1" s="1"/>
  <c r="F20" i="1"/>
  <c r="G20" i="1" s="1"/>
  <c r="F21" i="1"/>
  <c r="G21" i="1" s="1"/>
  <c r="B21" i="1"/>
  <c r="C21" i="1" s="1"/>
  <c r="J20" i="1"/>
  <c r="K20" i="1" s="1"/>
  <c r="F18" i="1"/>
  <c r="G18" i="1" s="1"/>
  <c r="H20" i="1"/>
  <c r="I20" i="1" s="1"/>
  <c r="B18" i="1"/>
  <c r="C18" i="1" s="1"/>
  <c r="F17" i="1"/>
  <c r="G17" i="1" s="1"/>
  <c r="K19" i="1"/>
  <c r="D17" i="1"/>
  <c r="E17" i="1" s="1"/>
  <c r="D18" i="1"/>
  <c r="E18" i="1" s="1"/>
  <c r="B22" i="1"/>
  <c r="C22" i="1" s="1"/>
  <c r="G19" i="1"/>
  <c r="H23" i="1"/>
  <c r="I23" i="1" s="1"/>
  <c r="H17" i="1"/>
  <c r="I17" i="1" s="1"/>
  <c r="E19" i="1"/>
  <c r="B23" i="1"/>
  <c r="C23" i="1" s="1"/>
  <c r="D22" i="1"/>
  <c r="E22" i="1" s="1"/>
  <c r="B17" i="1"/>
  <c r="C17" i="1" s="1"/>
  <c r="J18" i="1"/>
  <c r="K18" i="1" s="1"/>
  <c r="K17" i="1"/>
  <c r="B20" i="1"/>
  <c r="C20" i="1" s="1"/>
  <c r="H15" i="1"/>
  <c r="I19" i="1"/>
  <c r="D15" i="1"/>
  <c r="D20" i="1"/>
  <c r="E20" i="1" s="1"/>
  <c r="C19" i="1"/>
  <c r="J21" i="1"/>
  <c r="K21" i="1" s="1"/>
  <c r="H22" i="1"/>
  <c r="I22" i="1" s="1"/>
  <c r="G22" i="1"/>
</calcChain>
</file>

<file path=xl/sharedStrings.xml><?xml version="1.0" encoding="utf-8"?>
<sst xmlns="http://schemas.openxmlformats.org/spreadsheetml/2006/main" count="29" uniqueCount="21">
  <si>
    <t>Printed:</t>
  </si>
  <si>
    <r>
      <t xml:space="preserve">*** Enter changes to values in </t>
    </r>
    <r>
      <rPr>
        <b/>
        <sz val="10"/>
        <color indexed="12"/>
        <rFont val="Arial"/>
        <family val="2"/>
      </rPr>
      <t>BLUE</t>
    </r>
    <r>
      <rPr>
        <b/>
        <sz val="10"/>
        <color indexed="48"/>
        <rFont val="Arial"/>
        <family val="2"/>
      </rPr>
      <t xml:space="preserve"> </t>
    </r>
    <r>
      <rPr>
        <b/>
        <sz val="10"/>
        <rFont val="Arial"/>
        <family val="2"/>
      </rPr>
      <t>only</t>
    </r>
  </si>
  <si>
    <t>Input Data:</t>
  </si>
  <si>
    <t xml:space="preserve">Livestock Price Slide Calculator </t>
  </si>
  <si>
    <t>Contracted Price ($ per cwt.)</t>
  </si>
  <si>
    <t>Base or Projected Weight (lbs.)</t>
  </si>
  <si>
    <t xml:space="preserve">Weight  Increments (lbs.) </t>
  </si>
  <si>
    <t>Weight</t>
  </si>
  <si>
    <t>Price Slide - Initial (cents per lb.)</t>
  </si>
  <si>
    <t>Price Slide - Increments (cents per lb.)</t>
  </si>
  <si>
    <t>$/cwt</t>
  </si>
  <si>
    <t>Price/Hd</t>
  </si>
  <si>
    <t>. . . . . . . . . . . . . . . . . . . . . . . . . . . . . . . . . . . . . . . . . . . . . . . . . . . . . . .</t>
  </si>
  <si>
    <t xml:space="preserve">Current Market Value Price Slide </t>
  </si>
  <si>
    <t>Baseline Market Weight (lbs.)</t>
  </si>
  <si>
    <t>Ending Market Weight (lbs.)</t>
  </si>
  <si>
    <t>Lbs.</t>
  </si>
  <si>
    <t>Price/cwt.</t>
  </si>
  <si>
    <t>Calculated Current Market Price Slide (cents per lb)</t>
  </si>
  <si>
    <t>Price Slide Calculation</t>
  </si>
  <si>
    <t>September,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</si>
</sst>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4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u/>
      <sz val="10"/>
      <color theme="10"/>
      <name val="Arial"/>
      <family val="2"/>
    </font>
    <font>
      <b/>
      <sz val="11"/>
      <color rgb="FF0000FF"/>
      <name val="Arial"/>
      <family val="2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sz val="12"/>
      <color theme="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4" fontId="5" fillId="0" borderId="0">
      <alignment vertical="top"/>
    </xf>
  </cellStyleXfs>
  <cellXfs count="59">
    <xf numFmtId="0" fontId="0" fillId="0" borderId="0" xfId="0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right"/>
    </xf>
    <xf numFmtId="14" fontId="1" fillId="0" borderId="0" xfId="0" applyNumberFormat="1" applyFont="1" applyAlignment="1">
      <alignment horizontal="right"/>
    </xf>
    <xf numFmtId="0" fontId="2" fillId="0" borderId="0" xfId="0" applyFont="1"/>
    <xf numFmtId="0" fontId="15" fillId="0" borderId="0" xfId="0" applyFont="1"/>
    <xf numFmtId="0" fontId="16" fillId="0" borderId="0" xfId="0" applyFont="1" applyAlignment="1">
      <alignment wrapText="1"/>
    </xf>
    <xf numFmtId="0" fontId="17" fillId="0" borderId="1" xfId="0" applyFont="1" applyBorder="1"/>
    <xf numFmtId="0" fontId="18" fillId="0" borderId="1" xfId="0" applyFont="1" applyBorder="1"/>
    <xf numFmtId="17" fontId="19" fillId="0" borderId="1" xfId="0" applyNumberFormat="1" applyFont="1" applyBorder="1" applyAlignment="1">
      <alignment horizontal="right"/>
    </xf>
    <xf numFmtId="0" fontId="17" fillId="0" borderId="0" xfId="0" applyFont="1" applyAlignment="1">
      <alignment horizontal="right"/>
    </xf>
    <xf numFmtId="0" fontId="20" fillId="0" borderId="0" xfId="0" applyFont="1"/>
    <xf numFmtId="164" fontId="6" fillId="0" borderId="0" xfId="3" applyFont="1">
      <alignment vertical="top"/>
    </xf>
    <xf numFmtId="164" fontId="21" fillId="0" borderId="0" xfId="2" applyNumberFormat="1" applyFont="1" applyFill="1" applyProtection="1">
      <alignment vertical="top"/>
    </xf>
    <xf numFmtId="0" fontId="7" fillId="0" borderId="0" xfId="0" applyFont="1"/>
    <xf numFmtId="0" fontId="22" fillId="0" borderId="0" xfId="0" applyFont="1" applyAlignment="1">
      <alignment wrapText="1"/>
    </xf>
    <xf numFmtId="38" fontId="8" fillId="0" borderId="0" xfId="0" applyNumberFormat="1" applyFont="1" applyAlignment="1">
      <alignment horizontal="center"/>
    </xf>
    <xf numFmtId="0" fontId="23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1" fontId="22" fillId="0" borderId="0" xfId="0" applyNumberFormat="1" applyFont="1" applyAlignment="1">
      <alignment horizontal="center" wrapText="1"/>
    </xf>
    <xf numFmtId="44" fontId="23" fillId="0" borderId="0" xfId="0" applyNumberFormat="1" applyFont="1"/>
    <xf numFmtId="0" fontId="16" fillId="0" borderId="0" xfId="0" applyFont="1"/>
    <xf numFmtId="1" fontId="0" fillId="0" borderId="0" xfId="0" applyNumberFormat="1"/>
    <xf numFmtId="0" fontId="24" fillId="0" borderId="0" xfId="0" applyFont="1" applyAlignment="1">
      <alignment horizontal="center"/>
    </xf>
    <xf numFmtId="0" fontId="23" fillId="0" borderId="0" xfId="0" applyFont="1"/>
    <xf numFmtId="44" fontId="16" fillId="0" borderId="2" xfId="0" applyNumberFormat="1" applyFont="1" applyBorder="1" applyAlignment="1">
      <alignment wrapText="1"/>
    </xf>
    <xf numFmtId="44" fontId="16" fillId="0" borderId="3" xfId="0" applyNumberFormat="1" applyFont="1" applyBorder="1" applyAlignment="1">
      <alignment wrapText="1"/>
    </xf>
    <xf numFmtId="44" fontId="16" fillId="0" borderId="4" xfId="0" applyNumberFormat="1" applyFont="1" applyBorder="1" applyAlignment="1">
      <alignment wrapText="1"/>
    </xf>
    <xf numFmtId="44" fontId="16" fillId="0" borderId="5" xfId="0" applyNumberFormat="1" applyFont="1" applyBorder="1" applyAlignment="1">
      <alignment wrapText="1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23" fillId="0" borderId="10" xfId="0" applyFont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44" fontId="16" fillId="2" borderId="2" xfId="0" applyNumberFormat="1" applyFont="1" applyFill="1" applyBorder="1" applyAlignment="1">
      <alignment wrapText="1"/>
    </xf>
    <xf numFmtId="44" fontId="16" fillId="2" borderId="3" xfId="0" applyNumberFormat="1" applyFont="1" applyFill="1" applyBorder="1" applyAlignment="1">
      <alignment wrapText="1"/>
    </xf>
    <xf numFmtId="44" fontId="16" fillId="2" borderId="4" xfId="0" applyNumberFormat="1" applyFont="1" applyFill="1" applyBorder="1" applyAlignment="1">
      <alignment wrapText="1"/>
    </xf>
    <xf numFmtId="44" fontId="16" fillId="2" borderId="5" xfId="0" applyNumberFormat="1" applyFont="1" applyFill="1" applyBorder="1" applyAlignment="1">
      <alignment wrapText="1"/>
    </xf>
    <xf numFmtId="0" fontId="23" fillId="3" borderId="8" xfId="0" applyFont="1" applyFill="1" applyBorder="1" applyAlignment="1">
      <alignment horizontal="center" wrapText="1"/>
    </xf>
    <xf numFmtId="44" fontId="16" fillId="3" borderId="2" xfId="0" applyNumberFormat="1" applyFont="1" applyFill="1" applyBorder="1" applyAlignment="1">
      <alignment wrapText="1"/>
    </xf>
    <xf numFmtId="44" fontId="16" fillId="3" borderId="3" xfId="0" applyNumberFormat="1" applyFont="1" applyFill="1" applyBorder="1" applyAlignment="1">
      <alignment wrapText="1"/>
    </xf>
    <xf numFmtId="0" fontId="22" fillId="0" borderId="0" xfId="0" applyFont="1" applyAlignment="1" applyProtection="1">
      <alignment horizontal="center" wrapText="1"/>
      <protection locked="0"/>
    </xf>
    <xf numFmtId="1" fontId="22" fillId="0" borderId="0" xfId="0" applyNumberFormat="1" applyFont="1" applyAlignment="1" applyProtection="1">
      <alignment horizontal="center" wrapText="1"/>
      <protection locked="0"/>
    </xf>
    <xf numFmtId="0" fontId="5" fillId="0" borderId="0" xfId="0" applyFont="1"/>
    <xf numFmtId="0" fontId="26" fillId="0" borderId="0" xfId="0" applyFont="1"/>
    <xf numFmtId="165" fontId="0" fillId="0" borderId="0" xfId="0" applyNumberFormat="1"/>
    <xf numFmtId="164" fontId="0" fillId="0" borderId="0" xfId="0" applyNumberFormat="1"/>
    <xf numFmtId="3" fontId="25" fillId="4" borderId="0" xfId="0" applyNumberFormat="1" applyFont="1" applyFill="1" applyAlignment="1">
      <alignment horizontal="center" vertical="center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2" borderId="11" xfId="0" applyFont="1" applyFill="1" applyBorder="1" applyAlignment="1">
      <alignment horizontal="center"/>
    </xf>
    <xf numFmtId="0" fontId="23" fillId="2" borderId="12" xfId="0" applyFont="1" applyFill="1" applyBorder="1" applyAlignment="1">
      <alignment horizontal="center"/>
    </xf>
    <xf numFmtId="44" fontId="22" fillId="0" borderId="0" xfId="1" applyFont="1" applyFill="1" applyBorder="1" applyAlignment="1" applyProtection="1">
      <alignment wrapText="1"/>
      <protection locked="0"/>
    </xf>
    <xf numFmtId="0" fontId="22" fillId="0" borderId="0" xfId="0" applyFont="1" applyFill="1" applyAlignment="1" applyProtection="1">
      <alignment horizontal="center" wrapText="1"/>
      <protection locked="0"/>
    </xf>
  </cellXfs>
  <cellStyles count="4">
    <cellStyle name="Currency" xfId="1" builtinId="4"/>
    <cellStyle name="Hyperlink" xfId="2" builtinId="8"/>
    <cellStyle name="Normal" xfId="0" builtinId="0"/>
    <cellStyle name="Normal_Farrow-Wean 500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mb.ca/agriculture/farm-management/farm-business-management-contacts.html" TargetMode="External"/><Relationship Id="rId2" Type="http://schemas.openxmlformats.org/officeDocument/2006/relationships/hyperlink" Target="http://www.gov.mb.ca/agriculture/contact/index.html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0</xdr:row>
      <xdr:rowOff>152400</xdr:rowOff>
    </xdr:from>
    <xdr:to>
      <xdr:col>11</xdr:col>
      <xdr:colOff>0</xdr:colOff>
      <xdr:row>1</xdr:row>
      <xdr:rowOff>142875</xdr:rowOff>
    </xdr:to>
    <xdr:pic>
      <xdr:nvPicPr>
        <xdr:cNvPr id="1314" name="Picture 2" descr="Government of Manitoba logo.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152400"/>
          <a:ext cx="2000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363856</xdr:colOff>
      <xdr:row>33</xdr:row>
      <xdr:rowOff>172297</xdr:rowOff>
    </xdr:from>
    <xdr:to>
      <xdr:col>0</xdr:col>
      <xdr:colOff>780911</xdr:colOff>
      <xdr:row>39</xdr:row>
      <xdr:rowOff>0</xdr:rowOff>
    </xdr:to>
    <xdr:sp macro="" textlink="">
      <xdr:nvSpPr>
        <xdr:cNvPr id="5" name="TextBox 4">
          <a:hlinkClick xmlns:r="http://schemas.openxmlformats.org/officeDocument/2006/relationships" r:id="rId2" tooltip="Click here for list of Manitoba Agriculture GO Office locations"/>
          <a:extLst>
            <a:ext uri="{FF2B5EF4-FFF2-40B4-BE49-F238E27FC236}">
              <a16:creationId xmlns:a16="http://schemas.microsoft.com/office/drawing/2014/main" id="{00000000-0008-0000-00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361951" y="11467042"/>
          <a:ext cx="2057399" cy="365126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/>
  </xdr:twoCellAnchor>
  <xdr:twoCellAnchor editAs="oneCell">
    <xdr:from>
      <xdr:col>3</xdr:col>
      <xdr:colOff>291945</xdr:colOff>
      <xdr:row>35</xdr:row>
      <xdr:rowOff>73593</xdr:rowOff>
    </xdr:from>
    <xdr:to>
      <xdr:col>8</xdr:col>
      <xdr:colOff>238848</xdr:colOff>
      <xdr:row>38</xdr:row>
      <xdr:rowOff>132679</xdr:rowOff>
    </xdr:to>
    <xdr:pic>
      <xdr:nvPicPr>
        <xdr:cNvPr id="7" name="Picture 5" descr="Contact Us information including a link to Farm Management Specialists listing.">
          <a:hlinkClick xmlns:r="http://schemas.openxmlformats.org/officeDocument/2006/relationships" r:id="rId3" tooltip="Click here for a list of Farm Management contacts.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520" y="7893618"/>
          <a:ext cx="3728328" cy="773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zoomScaleNormal="100" workbookViewId="0"/>
  </sheetViews>
  <sheetFormatPr defaultRowHeight="14.5" x14ac:dyDescent="0.35"/>
  <cols>
    <col min="1" max="1" width="11.6328125" customWidth="1"/>
    <col min="2" max="2" width="10.6328125" customWidth="1"/>
    <col min="3" max="3" width="12.36328125" customWidth="1"/>
    <col min="4" max="4" width="10.6328125" customWidth="1"/>
    <col min="5" max="5" width="12.36328125" customWidth="1"/>
    <col min="6" max="6" width="10.6328125" customWidth="1"/>
    <col min="7" max="7" width="12.36328125" customWidth="1"/>
    <col min="8" max="8" width="10.6328125" customWidth="1"/>
    <col min="9" max="9" width="12.36328125" customWidth="1"/>
    <col min="10" max="10" width="10.6328125" customWidth="1"/>
    <col min="11" max="11" width="12.36328125" customWidth="1"/>
    <col min="12" max="12" width="10.453125" customWidth="1"/>
    <col min="15" max="19" width="0" hidden="1" customWidth="1"/>
  </cols>
  <sheetData>
    <row r="1" spans="1:19" ht="27" customHeight="1" x14ac:dyDescent="0.35">
      <c r="A1" s="2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</row>
    <row r="2" spans="1:19" ht="27.5" x14ac:dyDescent="0.55000000000000004">
      <c r="A2" s="4" t="s">
        <v>12</v>
      </c>
      <c r="B2" s="4"/>
      <c r="C2" s="4"/>
      <c r="D2" s="4"/>
      <c r="E2" s="4"/>
      <c r="F2" s="4"/>
      <c r="G2" s="4"/>
      <c r="H2" s="2"/>
      <c r="I2" s="3"/>
      <c r="J2" s="3"/>
      <c r="K2" s="3"/>
      <c r="L2" s="3"/>
      <c r="M2" s="3"/>
    </row>
    <row r="3" spans="1:19" ht="18" x14ac:dyDescent="0.4">
      <c r="A3" s="1" t="s">
        <v>3</v>
      </c>
      <c r="B3" s="1"/>
      <c r="C3" s="1"/>
      <c r="D3" s="1"/>
      <c r="E3" s="1"/>
      <c r="F3" s="1"/>
      <c r="G3" s="1"/>
      <c r="H3" s="2"/>
      <c r="J3" s="5" t="s">
        <v>0</v>
      </c>
      <c r="K3" s="6">
        <f ca="1">TODAY()</f>
        <v>45926</v>
      </c>
    </row>
    <row r="4" spans="1:19" x14ac:dyDescent="0.35">
      <c r="A4" s="7" t="s">
        <v>1</v>
      </c>
      <c r="B4" s="7"/>
      <c r="C4" s="7"/>
      <c r="D4" s="7"/>
      <c r="E4" s="7"/>
      <c r="F4" s="7"/>
      <c r="G4" s="7"/>
      <c r="H4" s="2"/>
      <c r="I4" s="3"/>
      <c r="J4" s="3"/>
      <c r="K4" s="3"/>
      <c r="P4" s="5"/>
      <c r="Q4" s="6"/>
    </row>
    <row r="5" spans="1:19" ht="7.5" customHeight="1" x14ac:dyDescent="0.35">
      <c r="A5" s="7"/>
      <c r="B5" s="7"/>
      <c r="C5" s="7"/>
      <c r="D5" s="7"/>
      <c r="E5" s="7"/>
      <c r="F5" s="7"/>
      <c r="G5" s="7"/>
      <c r="H5" s="2"/>
      <c r="I5" s="3"/>
      <c r="J5" s="3"/>
      <c r="K5" s="3"/>
      <c r="P5" s="5"/>
      <c r="Q5" s="6"/>
    </row>
    <row r="6" spans="1:19" x14ac:dyDescent="0.35">
      <c r="A6" s="8" t="s">
        <v>2</v>
      </c>
      <c r="B6" s="8"/>
      <c r="C6" s="8"/>
      <c r="D6" s="8"/>
      <c r="E6" s="8"/>
      <c r="F6" s="8"/>
      <c r="G6" s="8"/>
    </row>
    <row r="7" spans="1:19" ht="18.75" customHeight="1" x14ac:dyDescent="0.35">
      <c r="A7" s="24" t="s">
        <v>4</v>
      </c>
      <c r="B7" s="9"/>
      <c r="C7" s="9"/>
      <c r="D7" s="9"/>
      <c r="E7" s="57">
        <v>660</v>
      </c>
      <c r="F7" s="9"/>
      <c r="G7" s="9"/>
    </row>
    <row r="8" spans="1:19" ht="18.75" customHeight="1" x14ac:dyDescent="0.35">
      <c r="A8" s="24" t="s">
        <v>5</v>
      </c>
      <c r="B8" s="9"/>
      <c r="C8" s="9"/>
      <c r="D8" s="9"/>
      <c r="E8" s="58">
        <v>600</v>
      </c>
      <c r="F8" s="9"/>
      <c r="G8" s="9"/>
    </row>
    <row r="9" spans="1:19" ht="18.75" customHeight="1" x14ac:dyDescent="0.35">
      <c r="A9" s="24" t="s">
        <v>6</v>
      </c>
      <c r="B9" s="9"/>
      <c r="C9" s="9"/>
      <c r="D9" s="9"/>
      <c r="E9" s="46">
        <v>25</v>
      </c>
      <c r="F9" s="9"/>
      <c r="G9" s="9"/>
    </row>
    <row r="10" spans="1:19" ht="18.75" customHeight="1" x14ac:dyDescent="0.35">
      <c r="A10" s="24" t="s">
        <v>8</v>
      </c>
      <c r="B10" s="9"/>
      <c r="C10" s="9"/>
      <c r="D10" s="9"/>
      <c r="E10" s="47">
        <v>10</v>
      </c>
      <c r="F10" s="9"/>
      <c r="G10" s="9"/>
    </row>
    <row r="11" spans="1:19" ht="18.75" customHeight="1" x14ac:dyDescent="0.35">
      <c r="A11" s="24" t="s">
        <v>9</v>
      </c>
      <c r="B11" s="9"/>
      <c r="C11" s="9"/>
      <c r="D11" s="9"/>
      <c r="E11" s="47">
        <v>2</v>
      </c>
      <c r="F11" s="9"/>
      <c r="G11" s="9"/>
      <c r="O11" s="25">
        <f>E10-E11-E11</f>
        <v>6</v>
      </c>
      <c r="P11" s="25">
        <f>E10-E11</f>
        <v>8</v>
      </c>
      <c r="Q11" s="25">
        <f>E10</f>
        <v>10</v>
      </c>
      <c r="R11" s="25">
        <f>E10+E11</f>
        <v>12</v>
      </c>
      <c r="S11" s="25">
        <f>E10+E11+E11</f>
        <v>14</v>
      </c>
    </row>
    <row r="12" spans="1:19" ht="18.75" customHeight="1" x14ac:dyDescent="0.35">
      <c r="A12" s="24"/>
      <c r="B12" s="9"/>
      <c r="C12" s="9"/>
      <c r="D12" s="9"/>
      <c r="E12" s="9"/>
      <c r="F12" s="9"/>
      <c r="G12" s="9"/>
      <c r="H12" s="22"/>
      <c r="O12" s="25"/>
      <c r="P12" s="25"/>
      <c r="Q12" s="25"/>
      <c r="R12" s="25"/>
      <c r="S12" s="25"/>
    </row>
    <row r="13" spans="1:19" ht="18.75" customHeight="1" x14ac:dyDescent="0.35">
      <c r="A13" s="52" t="s">
        <v>19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O13" s="25"/>
      <c r="P13" s="25"/>
      <c r="Q13" s="25"/>
      <c r="R13" s="25"/>
      <c r="S13" s="25"/>
    </row>
    <row r="14" spans="1:19" ht="7.5" customHeight="1" thickBot="1" x14ac:dyDescent="0.4">
      <c r="A14" s="9"/>
      <c r="B14" s="9"/>
      <c r="C14" s="9"/>
      <c r="D14" s="9"/>
      <c r="E14" s="9"/>
      <c r="F14" s="9"/>
      <c r="G14" s="9"/>
      <c r="H14" s="21"/>
    </row>
    <row r="15" spans="1:19" ht="18.75" customHeight="1" thickBot="1" x14ac:dyDescent="0.4">
      <c r="A15" s="9"/>
      <c r="B15" s="53" t="str">
        <f>O11&amp;" Cent Price Slide"</f>
        <v>6 Cent Price Slide</v>
      </c>
      <c r="C15" s="54"/>
      <c r="D15" s="53" t="str">
        <f>P11&amp;" Cent Price Slide"</f>
        <v>8 Cent Price Slide</v>
      </c>
      <c r="E15" s="54"/>
      <c r="F15" s="55" t="str">
        <f>Q11&amp;" Cent Price Slide"</f>
        <v>10 Cent Price Slide</v>
      </c>
      <c r="G15" s="56"/>
      <c r="H15" s="53" t="str">
        <f>R11&amp;" Cent Price Slide"</f>
        <v>12 Cent Price Slide</v>
      </c>
      <c r="I15" s="54"/>
      <c r="J15" s="53" t="str">
        <f>S11&amp;" Cent Price Slide"</f>
        <v>14 Cent Price Slide</v>
      </c>
      <c r="K15" s="54"/>
      <c r="L15" s="27"/>
    </row>
    <row r="16" spans="1:19" ht="18.75" customHeight="1" thickBot="1" x14ac:dyDescent="0.4">
      <c r="A16" s="36" t="s">
        <v>7</v>
      </c>
      <c r="B16" s="32" t="s">
        <v>10</v>
      </c>
      <c r="C16" s="33" t="s">
        <v>11</v>
      </c>
      <c r="D16" s="32" t="s">
        <v>10</v>
      </c>
      <c r="E16" s="33" t="s">
        <v>11</v>
      </c>
      <c r="F16" s="37" t="s">
        <v>10</v>
      </c>
      <c r="G16" s="38" t="s">
        <v>11</v>
      </c>
      <c r="H16" s="32" t="s">
        <v>10</v>
      </c>
      <c r="I16" s="33" t="s">
        <v>11</v>
      </c>
      <c r="J16" s="32" t="s">
        <v>10</v>
      </c>
      <c r="K16" s="33" t="s">
        <v>11</v>
      </c>
    </row>
    <row r="17" spans="1:11" ht="18.75" customHeight="1" x14ac:dyDescent="0.35">
      <c r="A17" s="34">
        <f>SUM(A19-E9-E9)</f>
        <v>550</v>
      </c>
      <c r="B17" s="28">
        <f>SUM($E$7-((A17-$E$8)*($O$11/100)))</f>
        <v>663</v>
      </c>
      <c r="C17" s="29">
        <f t="shared" ref="C17:C23" si="0">SUM((A17/100)*B17)</f>
        <v>3646.5</v>
      </c>
      <c r="D17" s="28">
        <f>SUM($E$7-((A17-$E$8)*($P$11/100)))</f>
        <v>664</v>
      </c>
      <c r="E17" s="29">
        <f>SUM((A17/100)*D17)</f>
        <v>3652</v>
      </c>
      <c r="F17" s="39">
        <f>SUM($E$7-((A17-$E$8)*($Q$11/100)))</f>
        <v>665</v>
      </c>
      <c r="G17" s="40">
        <f>SUM((A17/100)*F17)</f>
        <v>3657.5</v>
      </c>
      <c r="H17" s="28">
        <f>SUM($E$7-((A17-$E$8)*($R$11/100)))</f>
        <v>666</v>
      </c>
      <c r="I17" s="29">
        <f>SUM((A17/100)*H17)</f>
        <v>3663</v>
      </c>
      <c r="J17" s="28">
        <f>SUM($E$7-((A17-$E$8)*($S$11/100)))</f>
        <v>667</v>
      </c>
      <c r="K17" s="29">
        <f>SUM((A17/100)*J17)</f>
        <v>3668.5</v>
      </c>
    </row>
    <row r="18" spans="1:11" ht="18.75" customHeight="1" x14ac:dyDescent="0.35">
      <c r="A18" s="34">
        <f>SUM(E8-E9)</f>
        <v>575</v>
      </c>
      <c r="B18" s="28">
        <f>SUM($E$7-((A18-$E$8)*($O$11/100)))</f>
        <v>661.5</v>
      </c>
      <c r="C18" s="29">
        <f t="shared" si="0"/>
        <v>3803.625</v>
      </c>
      <c r="D18" s="28">
        <f>SUM($E$7-((A18-$E$8)*($P$11/100)))</f>
        <v>662</v>
      </c>
      <c r="E18" s="29">
        <f t="shared" ref="E18:E23" si="1">SUM((A18/100)*D18)</f>
        <v>3806.5</v>
      </c>
      <c r="F18" s="39">
        <f>SUM($E$7-((A18-$E$8)*($Q$11/100)))</f>
        <v>662.5</v>
      </c>
      <c r="G18" s="40">
        <f t="shared" ref="G18:G23" si="2">SUM((A18/100)*F18)</f>
        <v>3809.375</v>
      </c>
      <c r="H18" s="28">
        <f>SUM($E$7-((A18-$E$8)*($R$11/100)))</f>
        <v>663</v>
      </c>
      <c r="I18" s="29">
        <f t="shared" ref="I18:I23" si="3">SUM((A18/100)*H18)</f>
        <v>3812.25</v>
      </c>
      <c r="J18" s="28">
        <f>SUM($E$7-((A18-$E$8)*($S$11/100)))</f>
        <v>663.5</v>
      </c>
      <c r="K18" s="29">
        <f t="shared" ref="K18:K23" si="4">SUM((A18/100)*J18)</f>
        <v>3815.125</v>
      </c>
    </row>
    <row r="19" spans="1:11" ht="18.75" customHeight="1" x14ac:dyDescent="0.35">
      <c r="A19" s="43">
        <f>E8</f>
        <v>600</v>
      </c>
      <c r="B19" s="44">
        <f>$E$7</f>
        <v>660</v>
      </c>
      <c r="C19" s="45">
        <f t="shared" si="0"/>
        <v>3960</v>
      </c>
      <c r="D19" s="44">
        <f>$E$7</f>
        <v>660</v>
      </c>
      <c r="E19" s="45">
        <f t="shared" si="1"/>
        <v>3960</v>
      </c>
      <c r="F19" s="44">
        <f>$E$7</f>
        <v>660</v>
      </c>
      <c r="G19" s="45">
        <f t="shared" si="2"/>
        <v>3960</v>
      </c>
      <c r="H19" s="44">
        <f>$E$7</f>
        <v>660</v>
      </c>
      <c r="I19" s="45">
        <f t="shared" si="3"/>
        <v>3960</v>
      </c>
      <c r="J19" s="44">
        <f>$E$7</f>
        <v>660</v>
      </c>
      <c r="K19" s="45">
        <f t="shared" si="4"/>
        <v>3960</v>
      </c>
    </row>
    <row r="20" spans="1:11" ht="18.75" customHeight="1" x14ac:dyDescent="0.35">
      <c r="A20" s="34">
        <f>E8+E9</f>
        <v>625</v>
      </c>
      <c r="B20" s="28">
        <f>SUM($E$7-((A20-$E$8)*($O$11/100)))</f>
        <v>658.5</v>
      </c>
      <c r="C20" s="29">
        <f t="shared" si="0"/>
        <v>4115.625</v>
      </c>
      <c r="D20" s="28">
        <f>SUM($E$7-((A20-$E$8)*($P$11/100)))</f>
        <v>658</v>
      </c>
      <c r="E20" s="29">
        <f t="shared" si="1"/>
        <v>4112.5</v>
      </c>
      <c r="F20" s="39">
        <f>SUM($E$7-((A20-$E$8)*($Q$11/100)))</f>
        <v>657.5</v>
      </c>
      <c r="G20" s="40">
        <f t="shared" si="2"/>
        <v>4109.375</v>
      </c>
      <c r="H20" s="28">
        <f>SUM($E$7-((A20-$E$8)*($R$11/100)))</f>
        <v>657</v>
      </c>
      <c r="I20" s="29">
        <f t="shared" si="3"/>
        <v>4106.25</v>
      </c>
      <c r="J20" s="28">
        <f>SUM($E$7-((A20-$E$8)*($S$11/100)))</f>
        <v>656.5</v>
      </c>
      <c r="K20" s="29">
        <f t="shared" si="4"/>
        <v>4103.125</v>
      </c>
    </row>
    <row r="21" spans="1:11" ht="18.75" customHeight="1" x14ac:dyDescent="0.35">
      <c r="A21" s="34">
        <f>E8+E9+E9</f>
        <v>650</v>
      </c>
      <c r="B21" s="28">
        <f>SUM($E$7-((A21-$E$8)*($O$11/100)))</f>
        <v>657</v>
      </c>
      <c r="C21" s="29">
        <f t="shared" si="0"/>
        <v>4270.5</v>
      </c>
      <c r="D21" s="28">
        <f>SUM($E$7-((A21-$E$8)*($P$11/100)))</f>
        <v>656</v>
      </c>
      <c r="E21" s="29">
        <f t="shared" si="1"/>
        <v>4264</v>
      </c>
      <c r="F21" s="39">
        <f>SUM($E$7-((A21-$E$8)*($Q$11/100)))</f>
        <v>655</v>
      </c>
      <c r="G21" s="40">
        <f t="shared" si="2"/>
        <v>4257.5</v>
      </c>
      <c r="H21" s="28">
        <f>SUM($E$7-((A21-$E$8)*($R$11/100)))</f>
        <v>654</v>
      </c>
      <c r="I21" s="29">
        <f t="shared" si="3"/>
        <v>4251</v>
      </c>
      <c r="J21" s="28">
        <f>SUM($E$7-((A21-$E$8)*($S$11/100)))</f>
        <v>653</v>
      </c>
      <c r="K21" s="29">
        <f t="shared" si="4"/>
        <v>4244.5</v>
      </c>
    </row>
    <row r="22" spans="1:11" ht="18.75" customHeight="1" x14ac:dyDescent="0.35">
      <c r="A22" s="34">
        <f>E8+E9+E9+E9</f>
        <v>675</v>
      </c>
      <c r="B22" s="28">
        <f>SUM($E$7-((A22-$E$8)*($O$11/100)))</f>
        <v>655.5</v>
      </c>
      <c r="C22" s="29">
        <f t="shared" si="0"/>
        <v>4424.625</v>
      </c>
      <c r="D22" s="28">
        <f>SUM($E$7-((A22-$E$8)*($P$11/100)))</f>
        <v>654</v>
      </c>
      <c r="E22" s="29">
        <f t="shared" si="1"/>
        <v>4414.5</v>
      </c>
      <c r="F22" s="39">
        <f>SUM($E$7-((A22-$E$8)*($Q$11/100)))</f>
        <v>652.5</v>
      </c>
      <c r="G22" s="40">
        <f t="shared" si="2"/>
        <v>4404.375</v>
      </c>
      <c r="H22" s="28">
        <f>SUM($E$7-((A22-$E$8)*($R$11/100)))</f>
        <v>651</v>
      </c>
      <c r="I22" s="29">
        <f t="shared" si="3"/>
        <v>4394.25</v>
      </c>
      <c r="J22" s="28">
        <f>SUM($E$7-((A22-$E$8)*($S$11/100)))</f>
        <v>649.5</v>
      </c>
      <c r="K22" s="29">
        <f t="shared" si="4"/>
        <v>4384.125</v>
      </c>
    </row>
    <row r="23" spans="1:11" ht="18.75" customHeight="1" thickBot="1" x14ac:dyDescent="0.4">
      <c r="A23" s="35">
        <f>E8+E9+E9+E9+E9</f>
        <v>700</v>
      </c>
      <c r="B23" s="30">
        <f>SUM($E$7-((A23-$E$8)*($O$11/100)))</f>
        <v>654</v>
      </c>
      <c r="C23" s="31">
        <f t="shared" si="0"/>
        <v>4578</v>
      </c>
      <c r="D23" s="30">
        <f>SUM($E$7-((A23-$E$8)*($P$11/100)))</f>
        <v>652</v>
      </c>
      <c r="E23" s="31">
        <f t="shared" si="1"/>
        <v>4564</v>
      </c>
      <c r="F23" s="41">
        <f>SUM($E$7-((A23-$E$8)*($Q$11/100)))</f>
        <v>650</v>
      </c>
      <c r="G23" s="42">
        <f t="shared" si="2"/>
        <v>4550</v>
      </c>
      <c r="H23" s="30">
        <f>SUM($E$7-((A23-$E$8)*($R$11/100)))</f>
        <v>648</v>
      </c>
      <c r="I23" s="31">
        <f t="shared" si="3"/>
        <v>4536</v>
      </c>
      <c r="J23" s="30">
        <f>SUM($E$7-((A23-$E$8)*($S$11/100)))</f>
        <v>646</v>
      </c>
      <c r="K23" s="31">
        <f t="shared" si="4"/>
        <v>4522</v>
      </c>
    </row>
    <row r="24" spans="1:11" ht="18.75" customHeight="1" x14ac:dyDescent="0.35">
      <c r="A24" s="9"/>
      <c r="B24" s="9"/>
      <c r="C24" s="9"/>
      <c r="D24" s="9"/>
      <c r="E24" s="9"/>
      <c r="F24" s="9"/>
      <c r="G24" s="9"/>
      <c r="H24" s="21"/>
    </row>
    <row r="25" spans="1:11" ht="18.75" customHeight="1" x14ac:dyDescent="0.35">
      <c r="A25" s="52" t="s">
        <v>13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</row>
    <row r="26" spans="1:11" ht="6.75" customHeight="1" x14ac:dyDescent="0.35">
      <c r="A26" s="9"/>
      <c r="B26" s="9"/>
      <c r="C26" s="9"/>
      <c r="D26" s="9"/>
      <c r="E26" s="9"/>
      <c r="F26" s="9"/>
      <c r="G26" s="9"/>
      <c r="H26" s="18"/>
    </row>
    <row r="27" spans="1:11" ht="18.75" customHeight="1" x14ac:dyDescent="0.35">
      <c r="A27" s="9"/>
      <c r="B27" s="9"/>
      <c r="C27" s="9"/>
      <c r="D27" s="9"/>
      <c r="E27" s="26" t="s">
        <v>16</v>
      </c>
      <c r="F27" s="26" t="s">
        <v>17</v>
      </c>
      <c r="G27" s="9"/>
      <c r="H27" s="18"/>
    </row>
    <row r="28" spans="1:11" ht="18.75" customHeight="1" x14ac:dyDescent="0.35">
      <c r="A28" s="24" t="s">
        <v>14</v>
      </c>
      <c r="B28" s="9"/>
      <c r="C28" s="9"/>
      <c r="D28" s="9"/>
      <c r="E28" s="46">
        <v>600</v>
      </c>
      <c r="F28" s="57">
        <v>660</v>
      </c>
      <c r="G28" s="9"/>
      <c r="H28" s="23"/>
    </row>
    <row r="29" spans="1:11" ht="18.75" customHeight="1" x14ac:dyDescent="0.35">
      <c r="A29" s="24" t="s">
        <v>15</v>
      </c>
      <c r="B29" s="9"/>
      <c r="C29" s="9"/>
      <c r="D29" s="9"/>
      <c r="E29" s="46">
        <v>650</v>
      </c>
      <c r="F29" s="57">
        <v>665</v>
      </c>
      <c r="G29" s="9"/>
      <c r="H29" s="18"/>
    </row>
    <row r="30" spans="1:11" ht="18.75" customHeight="1" x14ac:dyDescent="0.35">
      <c r="A30" s="24"/>
      <c r="B30" s="9"/>
      <c r="C30" s="9"/>
      <c r="D30" s="9"/>
      <c r="E30" s="21"/>
      <c r="F30" s="9"/>
      <c r="G30" s="9"/>
      <c r="H30" s="18"/>
    </row>
    <row r="31" spans="1:11" ht="18.75" customHeight="1" x14ac:dyDescent="0.35">
      <c r="A31" s="24" t="s">
        <v>18</v>
      </c>
      <c r="B31" s="9"/>
      <c r="C31" s="9"/>
      <c r="D31" s="9"/>
      <c r="F31" s="20">
        <f>SUM((F28-F29)/(E29-E28))*100</f>
        <v>-10</v>
      </c>
      <c r="G31" s="9"/>
      <c r="H31" s="18"/>
    </row>
    <row r="32" spans="1:11" ht="18.75" customHeight="1" x14ac:dyDescent="0.35"/>
    <row r="33" spans="1:16" ht="7.5" customHeight="1" x14ac:dyDescent="0.35">
      <c r="A33" s="9"/>
      <c r="B33" s="9"/>
      <c r="C33" s="9"/>
      <c r="D33" s="9"/>
      <c r="E33" s="9"/>
      <c r="F33" s="9"/>
      <c r="G33" s="9"/>
      <c r="H33" s="18"/>
    </row>
    <row r="35" spans="1:16" ht="19.5" customHeight="1" x14ac:dyDescent="0.35">
      <c r="A35" s="10"/>
      <c r="B35" s="10"/>
      <c r="C35" s="10"/>
      <c r="D35" s="10"/>
      <c r="E35" s="10"/>
      <c r="F35" s="10"/>
      <c r="G35" s="10"/>
      <c r="H35" s="11"/>
      <c r="I35" s="11"/>
      <c r="J35" s="11"/>
      <c r="K35" s="12" t="s">
        <v>20</v>
      </c>
      <c r="L35" s="13"/>
      <c r="M35" s="14"/>
    </row>
    <row r="36" spans="1:16" ht="17.25" customHeight="1" x14ac:dyDescent="0.35">
      <c r="A36" s="48"/>
      <c r="B36" s="48"/>
      <c r="C36" s="48"/>
      <c r="D36" s="48"/>
      <c r="E36" s="48"/>
      <c r="F36" s="48"/>
      <c r="G36" s="48"/>
      <c r="H36" s="48"/>
      <c r="I36" s="49"/>
      <c r="J36" s="49"/>
      <c r="K36" s="49"/>
      <c r="L36" s="49"/>
      <c r="N36" s="50"/>
      <c r="O36" s="51"/>
      <c r="P36" s="51"/>
    </row>
    <row r="37" spans="1:16" ht="21" customHeight="1" x14ac:dyDescent="0.35">
      <c r="A37" s="48"/>
      <c r="B37" s="48"/>
      <c r="C37" s="48"/>
      <c r="D37" s="48"/>
      <c r="E37" s="48"/>
      <c r="F37" s="48"/>
      <c r="G37" s="48"/>
      <c r="H37" s="48"/>
      <c r="I37" s="49"/>
      <c r="J37" s="49"/>
      <c r="K37" s="49"/>
      <c r="L37" s="49"/>
      <c r="N37" s="50"/>
      <c r="O37" s="51"/>
      <c r="P37" s="51"/>
    </row>
    <row r="38" spans="1:16" s="15" customFormat="1" ht="17.5" x14ac:dyDescent="0.35">
      <c r="A38" s="48"/>
      <c r="B38" s="48"/>
      <c r="C38" s="48"/>
      <c r="D38" s="48"/>
      <c r="E38" s="48"/>
      <c r="F38" s="48"/>
      <c r="G38" s="48"/>
      <c r="H38" s="48"/>
      <c r="I38" s="49"/>
      <c r="J38" s="49"/>
      <c r="K38" s="49"/>
      <c r="L38" s="49"/>
    </row>
    <row r="39" spans="1:16" s="15" customFormat="1" ht="17.5" x14ac:dyDescent="0.35">
      <c r="A39" s="48"/>
      <c r="B39" s="48"/>
      <c r="C39" s="48"/>
      <c r="D39" s="48"/>
      <c r="E39" s="48"/>
      <c r="F39" s="48"/>
      <c r="G39" s="48"/>
      <c r="H39" s="48"/>
      <c r="I39" s="49"/>
      <c r="J39" s="49"/>
      <c r="K39" s="49"/>
      <c r="L39" s="49"/>
    </row>
    <row r="41" spans="1:16" x14ac:dyDescent="0.35">
      <c r="A41" s="16"/>
    </row>
    <row r="42" spans="1:16" x14ac:dyDescent="0.35">
      <c r="A42" s="17"/>
    </row>
    <row r="43" spans="1:16" x14ac:dyDescent="0.35">
      <c r="A43" s="2"/>
      <c r="B43" s="2"/>
      <c r="C43" s="2"/>
      <c r="D43" s="2"/>
      <c r="E43" s="2"/>
      <c r="F43" s="2"/>
      <c r="G43" s="2"/>
      <c r="H43" s="19"/>
      <c r="I43" s="2"/>
      <c r="J43" s="2"/>
      <c r="K43" s="19"/>
    </row>
  </sheetData>
  <mergeCells count="7">
    <mergeCell ref="A13:K13"/>
    <mergeCell ref="A25:K25"/>
    <mergeCell ref="B15:C15"/>
    <mergeCell ref="D15:E15"/>
    <mergeCell ref="F15:G15"/>
    <mergeCell ref="H15:I15"/>
    <mergeCell ref="J15:K15"/>
  </mergeCells>
  <pageMargins left="0.70866141732283472" right="0.70866141732283472" top="0.74803149606299213" bottom="0.74803149606299213" header="0.31496062992125984" footer="0.31496062992125984"/>
  <pageSetup scale="71" orientation="portrait" r:id="rId1"/>
  <headerFooter>
    <oddFooter>&amp;RManitoba Agriculture, Farm Management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3257931C4EB4CBE667AF33D71167E" ma:contentTypeVersion="3" ma:contentTypeDescription="Create a new document." ma:contentTypeScope="" ma:versionID="40765f1e47717a1969b3d26f47aa1f8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665880aa3952302b15396eac48c336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AEA776-55E4-4E44-A59A-7FDEB3899A3C}"/>
</file>

<file path=customXml/itemProps2.xml><?xml version="1.0" encoding="utf-8"?>
<ds:datastoreItem xmlns:ds="http://schemas.openxmlformats.org/officeDocument/2006/customXml" ds:itemID="{63E7555B-BB84-41DD-9363-0BA37FFD35BC}"/>
</file>

<file path=customXml/itemProps3.xml><?xml version="1.0" encoding="utf-8"?>
<ds:datastoreItem xmlns:ds="http://schemas.openxmlformats.org/officeDocument/2006/customXml" ds:itemID="{74AE5D41-9960-4CCD-8402-9E5B0C3DA6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Slide</vt:lpstr>
      <vt:lpstr>'Price Slide'!Print_Area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Slide Calculator</dc:title>
  <dc:creator>bhamm</dc:creator>
  <cp:lastModifiedBy>Mashinini, Khosi</cp:lastModifiedBy>
  <cp:lastPrinted>2024-10-01T17:17:27Z</cp:lastPrinted>
  <dcterms:created xsi:type="dcterms:W3CDTF">2016-08-02T18:38:37Z</dcterms:created>
  <dcterms:modified xsi:type="dcterms:W3CDTF">2025-09-26T19:07:16Z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0x01010007C3257931C4EB4CBE667AF33D71167E</vt:lpwstr>
  </property>
</Properties>
</file>