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W:\HWYEMO\RECOVERY\2 DFA\Administration\FORMS\Public\Cost Sharing Calculator\"/>
    </mc:Choice>
  </mc:AlternateContent>
  <xr:revisionPtr revIDLastSave="0" documentId="13_ncr:1_{4BBF0963-6BB1-43DD-97A1-3675C4A2FEBF}" xr6:coauthVersionLast="47" xr6:coauthVersionMax="47" xr10:uidLastSave="{00000000-0000-0000-0000-000000000000}"/>
  <bookViews>
    <workbookView xWindow="-23148" yWindow="-408" windowWidth="23256" windowHeight="12456" activeTab="1" xr2:uid="{00000000-000D-0000-FFFF-FFFF00000000}"/>
  </bookViews>
  <sheets>
    <sheet name="Calculator" sheetId="2" r:id="rId1"/>
    <sheet name="Calculator (2)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3" l="1"/>
  <c r="O8" i="3"/>
  <c r="O7" i="3"/>
  <c r="B12" i="3"/>
  <c r="B15" i="3"/>
  <c r="B14" i="3"/>
  <c r="B13" i="3"/>
  <c r="C12" i="3" l="1"/>
  <c r="K15" i="2"/>
  <c r="H15" i="2" s="1"/>
  <c r="K12" i="2"/>
  <c r="H12" i="2" s="1"/>
  <c r="C13" i="3" l="1"/>
  <c r="I13" i="3" s="1"/>
  <c r="I12" i="3"/>
  <c r="H12" i="3"/>
  <c r="I15" i="2"/>
  <c r="K13" i="2"/>
  <c r="I12" i="2"/>
  <c r="H13" i="3" l="1"/>
  <c r="C14" i="3"/>
  <c r="I14" i="3" s="1"/>
  <c r="H13" i="2"/>
  <c r="I13" i="2"/>
  <c r="K14" i="2"/>
  <c r="C15" i="3" l="1"/>
  <c r="I15" i="3" s="1"/>
  <c r="I17" i="3" s="1"/>
  <c r="C20" i="3" s="1"/>
  <c r="H14" i="3"/>
  <c r="H14" i="2"/>
  <c r="I14" i="2"/>
  <c r="I17" i="2" s="1"/>
  <c r="B21" i="2" s="1"/>
  <c r="H17" i="2"/>
  <c r="H15" i="3" l="1"/>
  <c r="H17" i="3" s="1"/>
  <c r="C18" i="3" s="1"/>
  <c r="C16" i="3"/>
  <c r="B19" i="2"/>
  <c r="K17" i="2"/>
  <c r="B23" i="2" s="1"/>
</calcChain>
</file>

<file path=xl/sharedStrings.xml><?xml version="1.0" encoding="utf-8"?>
<sst xmlns="http://schemas.openxmlformats.org/spreadsheetml/2006/main" count="43" uniqueCount="30">
  <si>
    <r>
      <rPr>
        <i/>
        <u/>
        <sz val="14"/>
        <color rgb="FF000000"/>
        <rFont val="Arial"/>
        <family val="2"/>
      </rPr>
      <t>Calculateur du partage des coûts dans le secteur public</t>
    </r>
  </si>
  <si>
    <r>
      <rPr>
        <b/>
        <sz val="10"/>
        <color rgb="FF000000"/>
        <rFont val="Arial"/>
        <family val="2"/>
      </rPr>
      <t>PARTAGE DES COÛTS</t>
    </r>
  </si>
  <si>
    <r>
      <rPr>
        <b/>
        <sz val="10"/>
        <color rgb="FF000000"/>
        <rFont val="Arial"/>
        <family val="2"/>
      </rPr>
      <t>MONTANT DES COÛTS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</si>
  <si>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</si>
  <si>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PART PROVINCIALE</t>
    </r>
  </si>
  <si>
    <r>
      <rPr>
        <b/>
        <sz val="10"/>
        <color rgb="FF000000"/>
        <rFont val="Arial"/>
        <family val="2"/>
      </rPr>
      <t>PART MUNICIPALE</t>
    </r>
  </si>
  <si>
    <r>
      <rPr>
        <b/>
        <sz val="10"/>
        <color rgb="FF000000"/>
        <rFont val="Arial"/>
        <family val="2"/>
      </rPr>
      <t>De 0,00 $ à 3,61 $</t>
    </r>
  </si>
  <si>
    <r>
      <rPr>
        <b/>
        <sz val="10"/>
        <color rgb="FF000000"/>
        <rFont val="Arial"/>
        <family val="2"/>
      </rPr>
      <t>De 3,62 $ à 10,85 $</t>
    </r>
  </si>
  <si>
    <r>
      <rPr>
        <b/>
        <sz val="10"/>
        <color rgb="FF000000"/>
        <rFont val="Arial"/>
        <family val="2"/>
      </rPr>
      <t>Plus de 18,09 $</t>
    </r>
  </si>
  <si>
    <r>
      <rPr>
        <b/>
        <sz val="10"/>
        <color rgb="FF000000"/>
        <rFont val="Arial"/>
        <family val="2"/>
      </rPr>
      <t>De 10,86$ à 18,09 $</t>
    </r>
  </si>
  <si>
    <r>
      <rPr>
        <b/>
        <sz val="10"/>
        <color rgb="FF000000"/>
        <rFont val="Arial"/>
        <family val="2"/>
      </rPr>
      <t>Part des coûts qui revient à la Province</t>
    </r>
  </si>
  <si>
    <r>
      <rPr>
        <b/>
        <sz val="10"/>
        <color rgb="FF000000"/>
        <rFont val="Arial"/>
        <family val="2"/>
      </rPr>
      <t>Part des coûts qui revient à la municipalité</t>
    </r>
  </si>
  <si>
    <r>
      <rPr>
        <b/>
        <sz val="10"/>
        <color rgb="FF000000"/>
        <rFont val="Arial"/>
        <family val="2"/>
      </rPr>
      <t>PALIERS DE PARTAGE DES COÛTS SELON LA POPULATION MUNICIPALE</t>
    </r>
  </si>
  <si>
    <r>
      <rPr>
        <b/>
        <sz val="10"/>
        <color rgb="FF000000"/>
        <rFont val="Arial"/>
        <family val="2"/>
      </rPr>
      <t>PART PROVINCIALE</t>
    </r>
  </si>
  <si>
    <r>
      <rPr>
        <b/>
        <sz val="10"/>
        <color rgb="FF000000"/>
        <rFont val="Arial"/>
        <family val="2"/>
      </rPr>
      <t>PART MUNICIPALE</t>
    </r>
  </si>
  <si>
    <t xml:space="preserve">    Entrez le montant des coûts à partager</t>
  </si>
  <si>
    <t xml:space="preserve">      Part des coûts qui revient à la Province</t>
  </si>
  <si>
    <t xml:space="preserve">      Part des coûts qui revient à la municipalité</t>
  </si>
  <si>
    <t xml:space="preserve">      Total</t>
  </si>
  <si>
    <t xml:space="preserve">    Entrez la population de votre municipalité</t>
  </si>
  <si>
    <t>MONTANT TOTAL DES COÛTS PAR PALIER</t>
  </si>
  <si>
    <r>
      <t>Pour les catastrophes survenues entre le 1</t>
    </r>
    <r>
      <rPr>
        <i/>
        <vertAlign val="superscript"/>
        <sz val="10"/>
        <color rgb="FF000000"/>
        <rFont val="Arial"/>
        <family val="2"/>
      </rPr>
      <t>er</t>
    </r>
    <r>
      <rPr>
        <i/>
        <sz val="10"/>
        <color rgb="FF000000"/>
        <rFont val="Arial"/>
        <family val="2"/>
      </rPr>
      <t> janvier 2025 et le 31 décembre 2025</t>
    </r>
  </si>
  <si>
    <t>Population de la municipalité :</t>
  </si>
  <si>
    <t>Montant des coûts à partager :</t>
  </si>
  <si>
    <t>TOTAL :</t>
  </si>
  <si>
    <t>Population municipale :</t>
  </si>
  <si>
    <t>Palier 1</t>
  </si>
  <si>
    <t>Palier 2</t>
  </si>
  <si>
    <t>Palier 3</t>
  </si>
  <si>
    <t>Palier 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</si>
</sst>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 * #,##0.00_)\ &quot;$&quot;_ ;_ * \(#,##0.00\)\ &quot;$&quot;_ ;_ * &quot;-&quot;??_)\ &quot;$&quot;_ ;_ @_ "/>
    <numFmt numFmtId="165" formatCode="_(* #,##0.00_);_(* \(#,##0.00\);_(* &quot;-&quot;??_);_(@_)"/>
    <numFmt numFmtId="166" formatCode="_(* #,##0_);_(* \(#,##0\);_(* &quot;-&quot;??_);_(@_)"/>
    <numFmt numFmtId="167" formatCode="_(&quot;$&quot;* #,##0.00_);_(&quot;$&quot;* \(#,##0.00\);_(&quot;$&quot;* &quot;-&quot;??_);_(@_)"/>
    <numFmt numFmtId="168" formatCode="_(&quot;$&quot;* #,##0_);_(&quot;$&quot;* \(#,##0\);_(&quot;$&quot;* &quot;-&quot;??_);_(@_)"/>
    <numFmt numFmtId="169" formatCode="0_)%"/>
    <numFmt numFmtId="170" formatCode="_ * #,##0.00_)&quot;$&quot;_ ;_ * \(#,##0.00\)\ &quot;$&quot;_ ;_ * &quot;-&quot;??_)&quot;$&quot;_ ;_ @_ "/>
  </numFmts>
  <fonts count="13" x14ac:knownFonts="1">
    <font>
      <sz val="10"/>
      <name val="Arial"/>
      <family val="2"/>
    </font>
    <font>
      <i/>
      <u/>
      <sz val="14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i/>
      <u/>
      <sz val="14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000000"/>
      <name val="Arial"/>
      <family val="2"/>
    </font>
    <font>
      <i/>
      <sz val="10"/>
      <color rgb="FFFF66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i/>
      <vertAlign val="superscript"/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4F9F1"/>
        <bgColor indexed="64"/>
      </patternFill>
    </fill>
  </fills>
  <borders count="22">
    <border>
      <left/>
      <right/>
      <top/>
      <bottom/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17"/>
      </left>
      <right style="medium">
        <color indexed="17"/>
      </right>
      <top style="medium">
        <color indexed="17"/>
      </top>
      <bottom style="medium">
        <color indexed="17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ck">
        <color theme="9"/>
      </top>
      <bottom/>
      <diagonal/>
    </border>
    <border>
      <left/>
      <right/>
      <top style="thick">
        <color theme="4"/>
      </top>
      <bottom style="thick">
        <color theme="9"/>
      </bottom>
      <diagonal/>
    </border>
    <border>
      <left style="thick">
        <color theme="4"/>
      </left>
      <right/>
      <top/>
      <bottom/>
      <diagonal/>
    </border>
    <border>
      <left style="thick">
        <color theme="4"/>
      </left>
      <right/>
      <top style="thick">
        <color theme="4"/>
      </top>
      <bottom/>
      <diagonal/>
    </border>
    <border>
      <left style="thick">
        <color theme="9"/>
      </left>
      <right style="thick">
        <color theme="9"/>
      </right>
      <top style="thick">
        <color theme="9"/>
      </top>
      <bottom style="thick">
        <color theme="9"/>
      </bottom>
      <diagonal/>
    </border>
    <border>
      <left style="thick">
        <color theme="4"/>
      </left>
      <right style="thick">
        <color theme="9"/>
      </right>
      <top style="thick">
        <color theme="4"/>
      </top>
      <bottom style="thick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11" fillId="0" borderId="0" applyFont="0" applyFill="0" applyBorder="0" applyAlignment="0" applyProtection="0"/>
  </cellStyleXfs>
  <cellXfs count="1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6" fontId="3" fillId="0" borderId="1" xfId="3" applyNumberFormat="1" applyFont="1" applyFill="1" applyBorder="1" applyAlignment="1" applyProtection="1">
      <alignment vertical="center"/>
      <protection locked="0"/>
    </xf>
    <xf numFmtId="166" fontId="0" fillId="0" borderId="0" xfId="3" applyNumberFormat="1" applyFont="1" applyAlignment="1">
      <alignment vertical="center"/>
    </xf>
    <xf numFmtId="0" fontId="0" fillId="0" borderId="0" xfId="0" applyAlignment="1">
      <alignment vertical="center"/>
    </xf>
    <xf numFmtId="0" fontId="2" fillId="0" borderId="2" xfId="0" applyFont="1" applyBorder="1"/>
    <xf numFmtId="0" fontId="0" fillId="0" borderId="3" xfId="0" applyBorder="1"/>
    <xf numFmtId="0" fontId="0" fillId="0" borderId="0" xfId="0" applyAlignment="1">
      <alignment horizontal="center"/>
    </xf>
    <xf numFmtId="0" fontId="3" fillId="0" borderId="6" xfId="0" applyFont="1" applyBorder="1" applyAlignment="1">
      <alignment vertical="center"/>
    </xf>
    <xf numFmtId="9" fontId="3" fillId="0" borderId="6" xfId="0" applyNumberFormat="1" applyFont="1" applyBorder="1" applyAlignment="1">
      <alignment horizontal="center" vertical="center"/>
    </xf>
    <xf numFmtId="0" fontId="3" fillId="2" borderId="8" xfId="0" applyFont="1" applyFill="1" applyBorder="1" applyAlignment="1">
      <alignment vertical="center"/>
    </xf>
    <xf numFmtId="9" fontId="3" fillId="2" borderId="8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vertical="center"/>
    </xf>
    <xf numFmtId="9" fontId="3" fillId="3" borderId="8" xfId="0" applyNumberFormat="1" applyFont="1" applyFill="1" applyBorder="1" applyAlignment="1">
      <alignment horizontal="center" vertical="center"/>
    </xf>
    <xf numFmtId="9" fontId="3" fillId="4" borderId="4" xfId="0" applyNumberFormat="1" applyFont="1" applyFill="1" applyBorder="1" applyAlignment="1">
      <alignment horizontal="center" vertical="center"/>
    </xf>
    <xf numFmtId="168" fontId="0" fillId="0" borderId="10" xfId="2" applyNumberFormat="1" applyFont="1" applyBorder="1" applyAlignment="1">
      <alignment horizontal="center"/>
    </xf>
    <xf numFmtId="168" fontId="0" fillId="0" borderId="11" xfId="2" applyNumberFormat="1" applyFont="1" applyBorder="1" applyAlignment="1">
      <alignment horizont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44" fontId="0" fillId="0" borderId="0" xfId="0" applyNumberFormat="1"/>
    <xf numFmtId="166" fontId="0" fillId="0" borderId="0" xfId="0" applyNumberFormat="1"/>
    <xf numFmtId="165" fontId="0" fillId="0" borderId="0" xfId="3" applyFont="1"/>
    <xf numFmtId="166" fontId="0" fillId="0" borderId="0" xfId="3" applyNumberFormat="1" applyFont="1"/>
    <xf numFmtId="168" fontId="0" fillId="0" borderId="0" xfId="0" applyNumberFormat="1"/>
    <xf numFmtId="0" fontId="3" fillId="5" borderId="8" xfId="0" applyFont="1" applyFill="1" applyBorder="1" applyAlignment="1">
      <alignment vertical="center"/>
    </xf>
    <xf numFmtId="0" fontId="3" fillId="7" borderId="9" xfId="0" applyFont="1" applyFill="1" applyBorder="1" applyAlignment="1">
      <alignment vertical="center"/>
    </xf>
    <xf numFmtId="43" fontId="0" fillId="0" borderId="0" xfId="0" applyNumberFormat="1" applyAlignment="1">
      <alignment vertical="center"/>
    </xf>
    <xf numFmtId="43" fontId="0" fillId="0" borderId="0" xfId="0" applyNumberFormat="1"/>
    <xf numFmtId="168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14" xfId="0" applyFont="1" applyBorder="1"/>
    <xf numFmtId="0" fontId="3" fillId="0" borderId="15" xfId="0" applyFont="1" applyBorder="1"/>
    <xf numFmtId="0" fontId="0" fillId="0" borderId="16" xfId="0" applyBorder="1" applyAlignment="1">
      <alignment vertical="center"/>
    </xf>
    <xf numFmtId="168" fontId="3" fillId="0" borderId="0" xfId="2" applyNumberFormat="1" applyFont="1"/>
    <xf numFmtId="0" fontId="3" fillId="8" borderId="6" xfId="0" applyFont="1" applyFill="1" applyBorder="1" applyAlignment="1">
      <alignment vertical="center"/>
    </xf>
    <xf numFmtId="0" fontId="3" fillId="6" borderId="8" xfId="0" applyFont="1" applyFill="1" applyBorder="1" applyAlignment="1">
      <alignment vertical="center"/>
    </xf>
    <xf numFmtId="0" fontId="0" fillId="0" borderId="0" xfId="0" applyAlignment="1">
      <alignment wrapText="1"/>
    </xf>
    <xf numFmtId="0" fontId="2" fillId="0" borderId="2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2" xfId="0" applyBorder="1" applyAlignment="1">
      <alignment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7" fillId="0" borderId="0" xfId="0" applyFont="1"/>
    <xf numFmtId="164" fontId="3" fillId="0" borderId="0" xfId="2" applyNumberFormat="1" applyFont="1"/>
    <xf numFmtId="164" fontId="3" fillId="0" borderId="17" xfId="2" applyNumberFormat="1" applyFont="1" applyBorder="1" applyAlignment="1">
      <alignment vertical="center"/>
    </xf>
    <xf numFmtId="164" fontId="3" fillId="0" borderId="18" xfId="2" applyNumberFormat="1" applyFont="1" applyBorder="1" applyAlignment="1">
      <alignment vertical="center"/>
    </xf>
    <xf numFmtId="164" fontId="3" fillId="0" borderId="19" xfId="2" applyNumberFormat="1" applyFont="1" applyFill="1" applyBorder="1" applyAlignment="1">
      <alignment horizontal="center" vertical="center"/>
    </xf>
    <xf numFmtId="164" fontId="3" fillId="0" borderId="18" xfId="2" applyNumberFormat="1" applyFont="1" applyFill="1" applyBorder="1" applyAlignment="1">
      <alignment horizontal="center" vertical="center"/>
    </xf>
    <xf numFmtId="169" fontId="3" fillId="8" borderId="6" xfId="0" applyNumberFormat="1" applyFont="1" applyFill="1" applyBorder="1" applyAlignment="1">
      <alignment horizontal="center" vertical="center"/>
    </xf>
    <xf numFmtId="169" fontId="3" fillId="8" borderId="7" xfId="0" applyNumberFormat="1" applyFont="1" applyFill="1" applyBorder="1" applyAlignment="1">
      <alignment horizontal="center" vertical="center"/>
    </xf>
    <xf numFmtId="169" fontId="3" fillId="5" borderId="8" xfId="0" applyNumberFormat="1" applyFont="1" applyFill="1" applyBorder="1" applyAlignment="1">
      <alignment horizontal="center" vertical="center"/>
    </xf>
    <xf numFmtId="169" fontId="3" fillId="5" borderId="3" xfId="0" applyNumberFormat="1" applyFont="1" applyFill="1" applyBorder="1" applyAlignment="1">
      <alignment horizontal="center" vertical="center"/>
    </xf>
    <xf numFmtId="169" fontId="3" fillId="6" borderId="8" xfId="0" applyNumberFormat="1" applyFont="1" applyFill="1" applyBorder="1" applyAlignment="1">
      <alignment horizontal="center" vertical="center"/>
    </xf>
    <xf numFmtId="169" fontId="3" fillId="6" borderId="3" xfId="0" applyNumberFormat="1" applyFont="1" applyFill="1" applyBorder="1" applyAlignment="1">
      <alignment horizontal="center" vertical="center"/>
    </xf>
    <xf numFmtId="169" fontId="3" fillId="7" borderId="4" xfId="0" applyNumberFormat="1" applyFont="1" applyFill="1" applyBorder="1" applyAlignment="1">
      <alignment horizontal="center" vertical="center"/>
    </xf>
    <xf numFmtId="169" fontId="3" fillId="7" borderId="9" xfId="1" applyNumberFormat="1" applyFont="1" applyFill="1" applyBorder="1" applyAlignment="1">
      <alignment horizontal="center" vertical="center"/>
    </xf>
    <xf numFmtId="169" fontId="3" fillId="0" borderId="7" xfId="0" applyNumberFormat="1" applyFont="1" applyBorder="1" applyAlignment="1">
      <alignment horizontal="center" vertical="center"/>
    </xf>
    <xf numFmtId="169" fontId="3" fillId="2" borderId="3" xfId="0" applyNumberFormat="1" applyFont="1" applyFill="1" applyBorder="1" applyAlignment="1">
      <alignment horizontal="center" vertical="center"/>
    </xf>
    <xf numFmtId="169" fontId="3" fillId="3" borderId="3" xfId="0" applyNumberFormat="1" applyFont="1" applyFill="1" applyBorder="1" applyAlignment="1">
      <alignment horizontal="center" vertical="center"/>
    </xf>
    <xf numFmtId="169" fontId="3" fillId="4" borderId="9" xfId="1" applyNumberFormat="1" applyFont="1" applyFill="1" applyBorder="1" applyAlignment="1">
      <alignment horizontal="center" vertical="center"/>
    </xf>
    <xf numFmtId="170" fontId="3" fillId="8" borderId="7" xfId="2" applyNumberFormat="1" applyFont="1" applyFill="1" applyBorder="1" applyAlignment="1">
      <alignment vertical="center"/>
    </xf>
    <xf numFmtId="170" fontId="3" fillId="5" borderId="3" xfId="2" applyNumberFormat="1" applyFont="1" applyFill="1" applyBorder="1" applyAlignment="1">
      <alignment vertical="center"/>
    </xf>
    <xf numFmtId="170" fontId="3" fillId="6" borderId="3" xfId="2" applyNumberFormat="1" applyFont="1" applyFill="1" applyBorder="1" applyAlignment="1">
      <alignment vertical="center"/>
    </xf>
    <xf numFmtId="170" fontId="3" fillId="7" borderId="13" xfId="2" applyNumberFormat="1" applyFont="1" applyFill="1" applyBorder="1" applyAlignment="1">
      <alignment vertical="center"/>
    </xf>
    <xf numFmtId="170" fontId="3" fillId="8" borderId="6" xfId="2" applyNumberFormat="1" applyFont="1" applyFill="1" applyBorder="1" applyAlignment="1">
      <alignment horizontal="center" vertical="center"/>
    </xf>
    <xf numFmtId="170" fontId="3" fillId="8" borderId="7" xfId="2" applyNumberFormat="1" applyFont="1" applyFill="1" applyBorder="1" applyAlignment="1">
      <alignment horizontal="center" vertical="center"/>
    </xf>
    <xf numFmtId="170" fontId="3" fillId="5" borderId="8" xfId="2" applyNumberFormat="1" applyFont="1" applyFill="1" applyBorder="1" applyAlignment="1">
      <alignment horizontal="center" vertical="center"/>
    </xf>
    <xf numFmtId="170" fontId="3" fillId="5" borderId="3" xfId="2" applyNumberFormat="1" applyFont="1" applyFill="1" applyBorder="1" applyAlignment="1">
      <alignment horizontal="center" vertical="center"/>
    </xf>
    <xf numFmtId="170" fontId="3" fillId="6" borderId="8" xfId="2" applyNumberFormat="1" applyFont="1" applyFill="1" applyBorder="1" applyAlignment="1">
      <alignment horizontal="center" vertical="center"/>
    </xf>
    <xf numFmtId="170" fontId="3" fillId="6" borderId="3" xfId="2" applyNumberFormat="1" applyFont="1" applyFill="1" applyBorder="1" applyAlignment="1">
      <alignment horizontal="center" vertical="center"/>
    </xf>
    <xf numFmtId="170" fontId="3" fillId="7" borderId="4" xfId="2" applyNumberFormat="1" applyFont="1" applyFill="1" applyBorder="1" applyAlignment="1">
      <alignment horizontal="center" vertical="center"/>
    </xf>
    <xf numFmtId="170" fontId="3" fillId="7" borderId="9" xfId="2" applyNumberFormat="1" applyFont="1" applyFill="1" applyBorder="1" applyAlignment="1">
      <alignment horizontal="center" vertical="center"/>
    </xf>
    <xf numFmtId="170" fontId="3" fillId="0" borderId="7" xfId="2" applyNumberFormat="1" applyFont="1" applyBorder="1" applyAlignment="1">
      <alignment vertical="center"/>
    </xf>
    <xf numFmtId="170" fontId="3" fillId="2" borderId="3" xfId="2" applyNumberFormat="1" applyFont="1" applyFill="1" applyBorder="1" applyAlignment="1">
      <alignment vertical="center"/>
    </xf>
    <xf numFmtId="170" fontId="3" fillId="3" borderId="3" xfId="2" applyNumberFormat="1" applyFont="1" applyFill="1" applyBorder="1" applyAlignment="1">
      <alignment vertical="center"/>
    </xf>
    <xf numFmtId="170" fontId="3" fillId="0" borderId="6" xfId="2" applyNumberFormat="1" applyFont="1" applyFill="1" applyBorder="1" applyAlignment="1">
      <alignment horizontal="center" vertical="center"/>
    </xf>
    <xf numFmtId="170" fontId="3" fillId="4" borderId="9" xfId="2" applyNumberFormat="1" applyFont="1" applyFill="1" applyBorder="1" applyAlignment="1">
      <alignment horizontal="center" vertical="center"/>
    </xf>
    <xf numFmtId="170" fontId="3" fillId="3" borderId="3" xfId="2" applyNumberFormat="1" applyFont="1" applyFill="1" applyBorder="1" applyAlignment="1">
      <alignment horizontal="center" vertical="center"/>
    </xf>
    <xf numFmtId="170" fontId="3" fillId="2" borderId="3" xfId="2" applyNumberFormat="1" applyFont="1" applyFill="1" applyBorder="1" applyAlignment="1">
      <alignment horizontal="center" vertical="center"/>
    </xf>
    <xf numFmtId="170" fontId="3" fillId="0" borderId="7" xfId="2" applyNumberFormat="1" applyFont="1" applyFill="1" applyBorder="1" applyAlignment="1">
      <alignment horizontal="center" vertical="center"/>
    </xf>
    <xf numFmtId="170" fontId="3" fillId="2" borderId="8" xfId="2" applyNumberFormat="1" applyFont="1" applyFill="1" applyBorder="1" applyAlignment="1">
      <alignment horizontal="center" vertical="center"/>
    </xf>
    <xf numFmtId="170" fontId="3" fillId="3" borderId="8" xfId="2" applyNumberFormat="1" applyFont="1" applyFill="1" applyBorder="1" applyAlignment="1">
      <alignment horizontal="center" vertical="center"/>
    </xf>
    <xf numFmtId="170" fontId="3" fillId="4" borderId="4" xfId="2" applyNumberFormat="1" applyFont="1" applyFill="1" applyBorder="1" applyAlignment="1">
      <alignment horizontal="center" vertical="center"/>
    </xf>
    <xf numFmtId="170" fontId="3" fillId="0" borderId="9" xfId="2" applyNumberFormat="1" applyFont="1" applyFill="1" applyBorder="1" applyAlignment="1">
      <alignment horizontal="center" vertical="center"/>
    </xf>
    <xf numFmtId="170" fontId="3" fillId="0" borderId="12" xfId="2" applyNumberFormat="1" applyFont="1" applyFill="1" applyBorder="1" applyAlignment="1">
      <alignment horizontal="center" vertical="center"/>
    </xf>
    <xf numFmtId="170" fontId="3" fillId="0" borderId="4" xfId="2" applyNumberFormat="1" applyFont="1" applyFill="1" applyBorder="1" applyAlignment="1">
      <alignment horizontal="center" vertical="center"/>
    </xf>
    <xf numFmtId="170" fontId="3" fillId="0" borderId="0" xfId="0" applyNumberFormat="1" applyFont="1" applyAlignment="1">
      <alignment vertical="center"/>
    </xf>
    <xf numFmtId="170" fontId="3" fillId="0" borderId="12" xfId="0" applyNumberFormat="1" applyFont="1" applyBorder="1" applyAlignment="1">
      <alignment vertical="center"/>
    </xf>
    <xf numFmtId="170" fontId="3" fillId="0" borderId="1" xfId="2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horizontal="center" wrapText="1"/>
    </xf>
    <xf numFmtId="166" fontId="0" fillId="0" borderId="0" xfId="3" applyNumberFormat="1" applyFont="1" applyAlignment="1">
      <alignment wrapText="1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0" fillId="8" borderId="6" xfId="0" applyFont="1" applyFill="1" applyBorder="1" applyAlignment="1">
      <alignment vertical="center"/>
    </xf>
    <xf numFmtId="0" fontId="10" fillId="5" borderId="8" xfId="0" applyFont="1" applyFill="1" applyBorder="1" applyAlignment="1">
      <alignment vertical="center"/>
    </xf>
    <xf numFmtId="0" fontId="10" fillId="6" borderId="8" xfId="0" applyFont="1" applyFill="1" applyBorder="1" applyAlignment="1">
      <alignment vertical="center"/>
    </xf>
    <xf numFmtId="0" fontId="10" fillId="7" borderId="9" xfId="0" applyFont="1" applyFill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0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0" fontId="0" fillId="0" borderId="0" xfId="0"/>
    <xf numFmtId="0" fontId="10" fillId="0" borderId="7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</cellXfs>
  <cellStyles count="4">
    <cellStyle name="Comma" xfId="3" builtinId="3"/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4</xdr:row>
      <xdr:rowOff>104775</xdr:rowOff>
    </xdr:from>
    <xdr:to>
      <xdr:col>7</xdr:col>
      <xdr:colOff>152400</xdr:colOff>
      <xdr:row>4</xdr:row>
      <xdr:rowOff>104775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 flipH="1">
          <a:off x="3676650" y="914400"/>
          <a:ext cx="285750" cy="0"/>
        </a:xfrm>
        <a:prstGeom prst="line">
          <a:avLst/>
        </a:prstGeom>
        <a:noFill/>
        <a:ln w="9525">
          <a:solidFill>
            <a:srgbClr val="FF66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48985</xdr:colOff>
      <xdr:row>6</xdr:row>
      <xdr:rowOff>103415</xdr:rowOff>
    </xdr:from>
    <xdr:to>
      <xdr:col>7</xdr:col>
      <xdr:colOff>163285</xdr:colOff>
      <xdr:row>6</xdr:row>
      <xdr:rowOff>103415</xdr:rowOff>
    </xdr:to>
    <xdr:sp macro="" textlink="">
      <xdr:nvSpPr>
        <xdr:cNvPr id="3" name="Line 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H="1">
          <a:off x="4223176" y="1257621"/>
          <a:ext cx="293594" cy="0"/>
        </a:xfrm>
        <a:prstGeom prst="line">
          <a:avLst/>
        </a:prstGeom>
        <a:noFill/>
        <a:ln w="9525">
          <a:solidFill>
            <a:srgbClr val="FF66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1210236</xdr:colOff>
      <xdr:row>18</xdr:row>
      <xdr:rowOff>106135</xdr:rowOff>
    </xdr:from>
    <xdr:to>
      <xdr:col>2</xdr:col>
      <xdr:colOff>182336</xdr:colOff>
      <xdr:row>18</xdr:row>
      <xdr:rowOff>106454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ShapeType="1"/>
        </xdr:cNvSpPr>
      </xdr:nvSpPr>
      <xdr:spPr bwMode="auto">
        <a:xfrm flipH="1">
          <a:off x="1372721" y="3865709"/>
          <a:ext cx="221556" cy="319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1232646</xdr:colOff>
      <xdr:row>20</xdr:row>
      <xdr:rowOff>106135</xdr:rowOff>
    </xdr:from>
    <xdr:to>
      <xdr:col>2</xdr:col>
      <xdr:colOff>182335</xdr:colOff>
      <xdr:row>20</xdr:row>
      <xdr:rowOff>112058</xdr:rowOff>
    </xdr:to>
    <xdr:sp macro="" textlink="">
      <xdr:nvSpPr>
        <xdr:cNvPr id="11" name="Line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ShapeType="1"/>
        </xdr:cNvSpPr>
      </xdr:nvSpPr>
      <xdr:spPr bwMode="auto">
        <a:xfrm flipH="1">
          <a:off x="1395131" y="4190679"/>
          <a:ext cx="199145" cy="5923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1232646</xdr:colOff>
      <xdr:row>22</xdr:row>
      <xdr:rowOff>100853</xdr:rowOff>
    </xdr:from>
    <xdr:to>
      <xdr:col>2</xdr:col>
      <xdr:colOff>182335</xdr:colOff>
      <xdr:row>22</xdr:row>
      <xdr:rowOff>106136</xdr:rowOff>
    </xdr:to>
    <xdr:sp macro="" textlink="">
      <xdr:nvSpPr>
        <xdr:cNvPr id="12" name="Line 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ShapeType="1"/>
        </xdr:cNvSpPr>
      </xdr:nvSpPr>
      <xdr:spPr bwMode="auto">
        <a:xfrm flipH="1" flipV="1">
          <a:off x="1395131" y="4521574"/>
          <a:ext cx="199145" cy="5283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4</xdr:row>
      <xdr:rowOff>104775</xdr:rowOff>
    </xdr:from>
    <xdr:to>
      <xdr:col>7</xdr:col>
      <xdr:colOff>152400</xdr:colOff>
      <xdr:row>4</xdr:row>
      <xdr:rowOff>104775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 flipH="1">
          <a:off x="5876925" y="914400"/>
          <a:ext cx="285750" cy="0"/>
        </a:xfrm>
        <a:prstGeom prst="line">
          <a:avLst/>
        </a:prstGeom>
        <a:noFill/>
        <a:ln w="9525">
          <a:solidFill>
            <a:srgbClr val="FF66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6</xdr:row>
      <xdr:rowOff>104775</xdr:rowOff>
    </xdr:from>
    <xdr:to>
      <xdr:col>7</xdr:col>
      <xdr:colOff>161925</xdr:colOff>
      <xdr:row>6</xdr:row>
      <xdr:rowOff>104775</xdr:rowOff>
    </xdr:to>
    <xdr:sp macro="" textlink="">
      <xdr:nvSpPr>
        <xdr:cNvPr id="3" name="Line 7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 flipH="1">
          <a:off x="5886450" y="1295400"/>
          <a:ext cx="285750" cy="0"/>
        </a:xfrm>
        <a:prstGeom prst="line">
          <a:avLst/>
        </a:prstGeom>
        <a:noFill/>
        <a:ln w="9525">
          <a:solidFill>
            <a:srgbClr val="FF6600"/>
          </a:solidFill>
          <a:rou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818400</xdr:colOff>
      <xdr:row>20</xdr:row>
      <xdr:rowOff>2065</xdr:rowOff>
    </xdr:from>
    <xdr:to>
      <xdr:col>8</xdr:col>
      <xdr:colOff>884324</xdr:colOff>
      <xdr:row>30</xdr:row>
      <xdr:rowOff>28575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028450" y="4040665"/>
          <a:ext cx="3304424" cy="1645760"/>
        </a:xfrm>
        <a:prstGeom prst="rect">
          <a:avLst/>
        </a:prstGeom>
      </xdr:spPr>
      <xdr:style>
        <a:lnRef idx="2">
          <a:schemeClr val="accent1"/>
        </a:lnRef>
        <a:fillRef idx="1">
          <a:schemeClr val="bg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ctr"/>
          <a:r>
            <a:rPr lang="en-CA" sz="1100" b="0" i="0" u="none" baseline="0">
              <a:solidFill>
                <a:srgbClr val="000000"/>
              </a:solidFill>
              <a:latin typeface="Calibri"/>
              <a:ea typeface="Calibri"/>
            </a:rPr>
            <a:t>Remarque :</a:t>
          </a:r>
          <a:endParaRPr lang="en-CA" sz="1100"/>
        </a:p>
        <a:p>
          <a:pPr>
            <a:defRPr lang="en-CA" sz="1100" b="0" i="0" u="none" baseline="0">
              <a:solidFill>
                <a:srgbClr val="000000"/>
              </a:solidFill>
              <a:latin typeface="Calibri"/>
              <a:ea typeface="Calibri"/>
            </a:defRPr>
          </a:pPr>
          <a:r>
            <a:rPr lang="en-CA" sz="1100" b="0" i="0" u="none" baseline="0">
              <a:solidFill>
                <a:srgbClr val="000000"/>
              </a:solidFill>
              <a:latin typeface="Calibri"/>
              <a:ea typeface="Calibri"/>
            </a:rPr>
            <a:t>Le montant calculé à chaque palier correspond à la population municipale multipliée par un coût fixe par habitant. Le coût maximal par habitant pour le palier 1 est de 3,84 $, il est de 11,54 $ pour le palier 2 et de 19,24 $ pour le palier 3. Le palier 4 comprend tous les coûts supérieurs à 19,24 $ par habitant.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27"/>
  <sheetViews>
    <sheetView zoomScale="130" zoomScaleNormal="130" workbookViewId="0">
      <selection activeCell="B12" sqref="B12"/>
    </sheetView>
  </sheetViews>
  <sheetFormatPr defaultColWidth="9.28515625" defaultRowHeight="12.75" x14ac:dyDescent="0.2"/>
  <cols>
    <col min="1" max="1" width="2.28515625" customWidth="1"/>
    <col min="2" max="2" width="17.7109375" customWidth="1"/>
    <col min="4" max="4" width="1.7109375" customWidth="1"/>
    <col min="5" max="5" width="14.140625" customWidth="1"/>
    <col min="6" max="6" width="13.85546875" customWidth="1"/>
    <col min="7" max="7" width="2.5703125" customWidth="1"/>
    <col min="8" max="8" width="15.140625" customWidth="1"/>
    <col min="9" max="9" width="15.7109375" customWidth="1"/>
    <col min="10" max="10" width="2.140625" customWidth="1"/>
    <col min="11" max="11" width="16" customWidth="1"/>
    <col min="12" max="12" width="14" bestFit="1" customWidth="1"/>
    <col min="13" max="13" width="12.28515625" bestFit="1" customWidth="1"/>
    <col min="14" max="14" width="11.28515625" bestFit="1" customWidth="1"/>
    <col min="15" max="15" width="12.28515625" bestFit="1" customWidth="1"/>
    <col min="16" max="17" width="14" bestFit="1" customWidth="1"/>
  </cols>
  <sheetData>
    <row r="2" spans="1:17" ht="18.75" x14ac:dyDescent="0.3">
      <c r="A2" s="1" t="s">
        <v>0</v>
      </c>
    </row>
    <row r="3" spans="1:17" ht="18.75" x14ac:dyDescent="0.3">
      <c r="A3" s="1"/>
      <c r="B3" s="45" t="s">
        <v>21</v>
      </c>
    </row>
    <row r="4" spans="1:17" ht="13.5" thickBot="1" x14ac:dyDescent="0.25"/>
    <row r="5" spans="1:17" s="6" customFormat="1" ht="16.5" customHeight="1" thickBot="1" x14ac:dyDescent="0.25">
      <c r="B5" s="105" t="s">
        <v>22</v>
      </c>
      <c r="C5" s="106"/>
      <c r="D5" s="106"/>
      <c r="E5" s="106"/>
      <c r="F5" s="4">
        <v>1000</v>
      </c>
      <c r="G5" s="5"/>
      <c r="H5" s="94" t="s">
        <v>19</v>
      </c>
    </row>
    <row r="6" spans="1:17" ht="13.5" thickBot="1" x14ac:dyDescent="0.25"/>
    <row r="7" spans="1:17" s="6" customFormat="1" ht="16.5" customHeight="1" thickBot="1" x14ac:dyDescent="0.25">
      <c r="B7" s="105" t="s">
        <v>23</v>
      </c>
      <c r="C7" s="106"/>
      <c r="D7" s="106"/>
      <c r="E7" s="106"/>
      <c r="F7" s="91">
        <v>65000</v>
      </c>
      <c r="G7" s="5"/>
      <c r="H7" s="94" t="s">
        <v>15</v>
      </c>
    </row>
    <row r="9" spans="1:17" x14ac:dyDescent="0.2">
      <c r="N9" s="24"/>
      <c r="O9" s="21"/>
      <c r="P9" s="21"/>
      <c r="Q9" s="21"/>
    </row>
    <row r="10" spans="1:17" x14ac:dyDescent="0.2">
      <c r="B10" s="2"/>
      <c r="C10" s="2"/>
      <c r="D10" s="7"/>
      <c r="E10" s="107" t="s">
        <v>1</v>
      </c>
      <c r="F10" s="108"/>
      <c r="G10" s="8"/>
      <c r="H10" s="107" t="s">
        <v>2</v>
      </c>
      <c r="I10" s="108"/>
      <c r="K10" s="101" t="s">
        <v>3</v>
      </c>
      <c r="N10" s="24"/>
    </row>
    <row r="11" spans="1:17" s="38" customFormat="1" ht="23.65" customHeight="1" x14ac:dyDescent="0.2">
      <c r="D11" s="41"/>
      <c r="E11" s="42" t="s">
        <v>4</v>
      </c>
      <c r="F11" s="43" t="s">
        <v>5</v>
      </c>
      <c r="G11" s="44"/>
      <c r="H11" s="42" t="s">
        <v>4</v>
      </c>
      <c r="I11" s="43" t="s">
        <v>5</v>
      </c>
      <c r="J11" s="92"/>
      <c r="K11" s="102"/>
      <c r="N11" s="93"/>
    </row>
    <row r="12" spans="1:17" ht="20.100000000000001" customHeight="1" x14ac:dyDescent="0.2">
      <c r="B12" s="10" t="s">
        <v>6</v>
      </c>
      <c r="C12" s="75">
        <v>3.61</v>
      </c>
      <c r="E12" s="11">
        <v>0</v>
      </c>
      <c r="F12" s="59">
        <v>1</v>
      </c>
      <c r="H12" s="78">
        <f>E12*K12</f>
        <v>0</v>
      </c>
      <c r="I12" s="82">
        <f>F12*K12</f>
        <v>3610</v>
      </c>
      <c r="K12" s="82">
        <f>IF(F7-(F5*C12)&gt;0,F5*C12,F7)</f>
        <v>3610</v>
      </c>
      <c r="M12" s="22"/>
      <c r="N12" s="24"/>
    </row>
    <row r="13" spans="1:17" ht="20.100000000000001" customHeight="1" x14ac:dyDescent="0.2">
      <c r="B13" s="12" t="s">
        <v>7</v>
      </c>
      <c r="C13" s="76">
        <v>7.24</v>
      </c>
      <c r="E13" s="13">
        <v>0.5</v>
      </c>
      <c r="F13" s="60">
        <v>0.5</v>
      </c>
      <c r="H13" s="83">
        <f>E13*K13</f>
        <v>3620</v>
      </c>
      <c r="I13" s="81">
        <f>F13*K13</f>
        <v>3620</v>
      </c>
      <c r="K13" s="81">
        <f>MIN(+$F$7-$K$12,$F$5*$C$13)</f>
        <v>7240</v>
      </c>
      <c r="L13" s="25"/>
      <c r="M13" s="22"/>
      <c r="N13" s="24"/>
    </row>
    <row r="14" spans="1:17" ht="20.100000000000001" customHeight="1" x14ac:dyDescent="0.2">
      <c r="B14" s="14" t="s">
        <v>9</v>
      </c>
      <c r="C14" s="77">
        <v>7.24</v>
      </c>
      <c r="E14" s="15">
        <v>0.75</v>
      </c>
      <c r="F14" s="61">
        <v>0.25</v>
      </c>
      <c r="H14" s="84">
        <f>E14*K14</f>
        <v>5430</v>
      </c>
      <c r="I14" s="80">
        <f>F14*K14</f>
        <v>1810</v>
      </c>
      <c r="K14" s="80">
        <f>MIN(+$F$7-$K$12-K13,$F$5*$C$13)</f>
        <v>7240</v>
      </c>
      <c r="L14" s="21"/>
      <c r="N14" s="24"/>
    </row>
    <row r="15" spans="1:17" ht="20.100000000000001" customHeight="1" x14ac:dyDescent="0.2">
      <c r="B15" s="103" t="s">
        <v>8</v>
      </c>
      <c r="C15" s="104"/>
      <c r="E15" s="16">
        <v>1</v>
      </c>
      <c r="F15" s="62">
        <v>0</v>
      </c>
      <c r="H15" s="85">
        <f>E15*K15</f>
        <v>46910</v>
      </c>
      <c r="I15" s="79">
        <f>F15*K15</f>
        <v>0</v>
      </c>
      <c r="K15" s="79">
        <f>IF(F7&gt;(C12+C13+C14)*F5,F7-((C12+C13+C14)*F5),)</f>
        <v>46910</v>
      </c>
    </row>
    <row r="16" spans="1:17" ht="13.5" thickBot="1" x14ac:dyDescent="0.25">
      <c r="H16" s="17"/>
      <c r="I16" s="18"/>
      <c r="K16" s="17"/>
    </row>
    <row r="17" spans="2:11" ht="20.100000000000001" customHeight="1" thickBot="1" x14ac:dyDescent="0.25">
      <c r="F17" s="96" t="s">
        <v>24</v>
      </c>
      <c r="H17" s="88">
        <f>SUM(H12:H16)</f>
        <v>55960</v>
      </c>
      <c r="I17" s="87">
        <f>SUM(I12:I16)</f>
        <v>9040</v>
      </c>
      <c r="K17" s="86">
        <f>IF(H17+I17=K12+K13+K14+K15,H17+I17,"ERROR")</f>
        <v>65000</v>
      </c>
    </row>
    <row r="19" spans="2:11" x14ac:dyDescent="0.2">
      <c r="B19" s="89">
        <f>H17</f>
        <v>55960</v>
      </c>
      <c r="C19" s="95" t="s">
        <v>16</v>
      </c>
      <c r="D19" s="6"/>
      <c r="E19" s="6"/>
    </row>
    <row r="20" spans="2:11" ht="13.5" thickBot="1" x14ac:dyDescent="0.25">
      <c r="B20" s="3"/>
    </row>
    <row r="21" spans="2:11" ht="13.5" thickBot="1" x14ac:dyDescent="0.25">
      <c r="B21" s="90">
        <f>I17</f>
        <v>9040</v>
      </c>
      <c r="C21" s="95" t="s">
        <v>17</v>
      </c>
      <c r="D21" s="6"/>
      <c r="E21" s="6"/>
    </row>
    <row r="22" spans="2:11" x14ac:dyDescent="0.2">
      <c r="B22" s="3"/>
    </row>
    <row r="23" spans="2:11" x14ac:dyDescent="0.2">
      <c r="B23" s="89">
        <f>K17</f>
        <v>65000</v>
      </c>
      <c r="C23" s="95" t="s">
        <v>18</v>
      </c>
      <c r="D23" s="6"/>
      <c r="E23" s="6"/>
    </row>
    <row r="27" spans="2:11" x14ac:dyDescent="0.2">
      <c r="H27" s="23"/>
    </row>
  </sheetData>
  <mergeCells count="6">
    <mergeCell ref="K10:K11"/>
    <mergeCell ref="B15:C15"/>
    <mergeCell ref="B5:E5"/>
    <mergeCell ref="B7:E7"/>
    <mergeCell ref="E10:F10"/>
    <mergeCell ref="H10:I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26"/>
  <sheetViews>
    <sheetView tabSelected="1" zoomScaleNormal="100" workbookViewId="0">
      <selection activeCell="F5" sqref="F5"/>
    </sheetView>
  </sheetViews>
  <sheetFormatPr defaultColWidth="9.28515625" defaultRowHeight="12.75" x14ac:dyDescent="0.2"/>
  <cols>
    <col min="1" max="1" width="8.7109375" customWidth="1"/>
    <col min="2" max="2" width="40.5703125" customWidth="1"/>
    <col min="3" max="3" width="14.7109375" customWidth="1"/>
    <col min="4" max="4" width="2.5703125" customWidth="1"/>
    <col min="5" max="5" width="14.140625" customWidth="1"/>
    <col min="6" max="6" width="13.85546875" customWidth="1"/>
    <col min="7" max="7" width="2.5703125" customWidth="1"/>
    <col min="8" max="8" width="15.140625" customWidth="1"/>
    <col min="9" max="9" width="15.7109375" customWidth="1"/>
    <col min="10" max="10" width="2.140625" customWidth="1"/>
    <col min="11" max="11" width="16" customWidth="1"/>
    <col min="12" max="12" width="14" bestFit="1" customWidth="1"/>
    <col min="13" max="13" width="12.28515625" bestFit="1" customWidth="1"/>
    <col min="14" max="14" width="11.28515625" bestFit="1" customWidth="1"/>
    <col min="15" max="15" width="0.85546875" customWidth="1"/>
    <col min="16" max="17" width="14" bestFit="1" customWidth="1"/>
  </cols>
  <sheetData>
    <row r="2" spans="1:17" ht="18.75" x14ac:dyDescent="0.3">
      <c r="A2" s="1" t="s">
        <v>0</v>
      </c>
    </row>
    <row r="3" spans="1:17" ht="18.75" x14ac:dyDescent="0.3">
      <c r="A3" s="1"/>
      <c r="B3" s="45" t="s">
        <v>21</v>
      </c>
    </row>
    <row r="4" spans="1:17" ht="13.5" thickBot="1" x14ac:dyDescent="0.25"/>
    <row r="5" spans="1:17" s="6" customFormat="1" ht="16.5" customHeight="1" thickBot="1" x14ac:dyDescent="0.25">
      <c r="B5" s="105" t="s">
        <v>25</v>
      </c>
      <c r="C5" s="106"/>
      <c r="D5" s="106"/>
      <c r="E5" s="106"/>
      <c r="F5" s="4">
        <v>0</v>
      </c>
      <c r="G5" s="5"/>
      <c r="H5" s="94" t="s">
        <v>19</v>
      </c>
    </row>
    <row r="6" spans="1:17" ht="13.5" thickBot="1" x14ac:dyDescent="0.25"/>
    <row r="7" spans="1:17" s="6" customFormat="1" ht="16.5" customHeight="1" thickBot="1" x14ac:dyDescent="0.25">
      <c r="B7" s="105" t="s">
        <v>23</v>
      </c>
      <c r="C7" s="106"/>
      <c r="D7" s="106"/>
      <c r="E7" s="106"/>
      <c r="F7" s="91">
        <v>0</v>
      </c>
      <c r="G7" s="5"/>
      <c r="H7" s="94" t="s">
        <v>15</v>
      </c>
      <c r="O7" s="28">
        <f>3.84*F5</f>
        <v>0</v>
      </c>
    </row>
    <row r="8" spans="1:17" x14ac:dyDescent="0.2">
      <c r="O8" s="29">
        <f>7.69*F5</f>
        <v>0</v>
      </c>
    </row>
    <row r="9" spans="1:17" x14ac:dyDescent="0.2">
      <c r="N9" s="24"/>
      <c r="O9" s="21">
        <f>7.69*F5</f>
        <v>0</v>
      </c>
      <c r="P9" s="21"/>
      <c r="Q9" s="21"/>
    </row>
    <row r="10" spans="1:17" x14ac:dyDescent="0.2">
      <c r="A10" s="38"/>
      <c r="B10" s="114" t="s">
        <v>12</v>
      </c>
      <c r="C10" s="112" t="s">
        <v>20</v>
      </c>
      <c r="D10" s="39"/>
      <c r="E10" s="109" t="s">
        <v>1</v>
      </c>
      <c r="F10" s="110"/>
      <c r="G10" s="40"/>
      <c r="H10" s="109" t="s">
        <v>2</v>
      </c>
      <c r="I10" s="110"/>
      <c r="K10" s="111"/>
      <c r="N10" s="24"/>
    </row>
    <row r="11" spans="1:17" ht="38.65" customHeight="1" x14ac:dyDescent="0.2">
      <c r="A11" s="38"/>
      <c r="B11" s="113"/>
      <c r="C11" s="113"/>
      <c r="D11" s="41"/>
      <c r="E11" s="42" t="s">
        <v>13</v>
      </c>
      <c r="F11" s="43" t="s">
        <v>14</v>
      </c>
      <c r="G11" s="44"/>
      <c r="H11" s="42" t="s">
        <v>4</v>
      </c>
      <c r="I11" s="43" t="s">
        <v>5</v>
      </c>
      <c r="J11" s="9"/>
      <c r="K11" s="111"/>
      <c r="N11" s="24"/>
    </row>
    <row r="12" spans="1:17" ht="20.100000000000001" customHeight="1" x14ac:dyDescent="0.2">
      <c r="A12" s="97" t="s">
        <v>26</v>
      </c>
      <c r="B12" s="36" t="str">
        <f>"Première tranche des coûts jusqu’ à"&amp;TEXT((F5*3.84),"# ##0,00 $")&amp;""</f>
        <v>Première tranche des coûts jusqu’ à 000 $</v>
      </c>
      <c r="C12" s="63">
        <f>MIN(F7,O7)</f>
        <v>0</v>
      </c>
      <c r="E12" s="51">
        <v>0</v>
      </c>
      <c r="F12" s="52">
        <v>1</v>
      </c>
      <c r="H12" s="67">
        <f>E12*C12</f>
        <v>0</v>
      </c>
      <c r="I12" s="68">
        <f>F12*C12</f>
        <v>0</v>
      </c>
      <c r="M12" s="22"/>
      <c r="N12" s="24"/>
    </row>
    <row r="13" spans="1:17" ht="20.100000000000001" customHeight="1" x14ac:dyDescent="0.2">
      <c r="A13" s="98" t="s">
        <v>27</v>
      </c>
      <c r="B13" s="26" t="str">
        <f>"Tous les coûts de "&amp;TEXT(((F$5*3.84)+0.01),"# ##0,00 $")&amp;" à "&amp;TEXT((F$5*11.54),"# ##0,00 $")</f>
        <v>Tous les coûts de  000 $ à  000 $</v>
      </c>
      <c r="C13" s="64">
        <f>IF(F7&gt;3610,MIN(F7-C12,O8),0)</f>
        <v>0</v>
      </c>
      <c r="E13" s="53">
        <v>0.5</v>
      </c>
      <c r="F13" s="54">
        <v>0.5</v>
      </c>
      <c r="H13" s="69">
        <f t="shared" ref="H13:H15" si="0">E13*C13</f>
        <v>0</v>
      </c>
      <c r="I13" s="70">
        <f t="shared" ref="I13:I15" si="1">F13*C13</f>
        <v>0</v>
      </c>
      <c r="L13" s="25"/>
      <c r="M13" s="22"/>
      <c r="N13" s="24"/>
    </row>
    <row r="14" spans="1:17" ht="20.100000000000001" customHeight="1" x14ac:dyDescent="0.2">
      <c r="A14" s="99" t="s">
        <v>28</v>
      </c>
      <c r="B14" s="37" t="str">
        <f>"Tous les coûts de "&amp;TEXT(((F$5*11.54)+0.01),"# ##0,00 $")&amp;" à "&amp;TEXT((F$5*19.24),"# ##0,00 $")</f>
        <v>Tous les coûts de  000 $ à  000 $</v>
      </c>
      <c r="C14" s="65">
        <f>IF(F7&gt;10850,MIN(F7-C12-C13,O9),0)</f>
        <v>0</v>
      </c>
      <c r="E14" s="55">
        <v>0.75</v>
      </c>
      <c r="F14" s="56">
        <v>0.25</v>
      </c>
      <c r="H14" s="71">
        <f t="shared" si="0"/>
        <v>0</v>
      </c>
      <c r="I14" s="72">
        <f t="shared" si="1"/>
        <v>0</v>
      </c>
      <c r="L14" s="21"/>
      <c r="N14" s="24"/>
    </row>
    <row r="15" spans="1:17" ht="20.100000000000001" customHeight="1" x14ac:dyDescent="0.2">
      <c r="A15" s="100" t="s">
        <v>29</v>
      </c>
      <c r="B15" s="27" t="str">
        <f>"Tous les coûts supérieurs à "&amp;TEXT(((F5*19.24)),"# ##0,00 $")</f>
        <v>Tous les coûts supérieurs à  000 $</v>
      </c>
      <c r="C15" s="66">
        <f>IF(F7&gt;18080,(F7-C12-C13-C14),0)</f>
        <v>0</v>
      </c>
      <c r="E15" s="57">
        <v>1</v>
      </c>
      <c r="F15" s="58">
        <v>0</v>
      </c>
      <c r="H15" s="73">
        <f t="shared" si="0"/>
        <v>0</v>
      </c>
      <c r="I15" s="74">
        <f t="shared" si="1"/>
        <v>0</v>
      </c>
    </row>
    <row r="16" spans="1:17" ht="13.5" thickBot="1" x14ac:dyDescent="0.25">
      <c r="B16" s="96" t="s">
        <v>24</v>
      </c>
      <c r="C16" s="46">
        <f>SUM(C12:C15)</f>
        <v>0</v>
      </c>
      <c r="H16" s="18"/>
      <c r="I16" s="18"/>
    </row>
    <row r="17" spans="2:9" ht="14.25" thickTop="1" thickBot="1" x14ac:dyDescent="0.25">
      <c r="B17" s="19"/>
      <c r="C17" s="35"/>
      <c r="F17" s="96" t="s">
        <v>24</v>
      </c>
      <c r="H17" s="49">
        <f>SUM(H12:H16)</f>
        <v>0</v>
      </c>
      <c r="I17" s="50">
        <f>SUM(I12:I16)</f>
        <v>0</v>
      </c>
    </row>
    <row r="18" spans="2:9" ht="14.25" thickTop="1" thickBot="1" x14ac:dyDescent="0.25">
      <c r="B18" s="30" t="s">
        <v>10</v>
      </c>
      <c r="C18" s="47">
        <f>$H$17</f>
        <v>0</v>
      </c>
      <c r="D18" s="34"/>
      <c r="E18" s="20"/>
    </row>
    <row r="19" spans="2:9" ht="14.25" thickTop="1" thickBot="1" x14ac:dyDescent="0.25">
      <c r="B19" s="31"/>
      <c r="C19" s="33"/>
    </row>
    <row r="20" spans="2:9" ht="14.25" thickTop="1" thickBot="1" x14ac:dyDescent="0.25">
      <c r="B20" s="30" t="s">
        <v>11</v>
      </c>
      <c r="C20" s="48">
        <f>$I$17</f>
        <v>0</v>
      </c>
      <c r="D20" s="6"/>
      <c r="E20" s="20"/>
    </row>
    <row r="21" spans="2:9" ht="13.5" thickTop="1" x14ac:dyDescent="0.2">
      <c r="B21" s="31"/>
      <c r="C21" s="32"/>
    </row>
    <row r="22" spans="2:9" x14ac:dyDescent="0.2">
      <c r="B22" s="30"/>
      <c r="D22" s="6"/>
      <c r="E22" s="20"/>
    </row>
    <row r="26" spans="2:9" x14ac:dyDescent="0.2">
      <c r="H26" s="23"/>
    </row>
  </sheetData>
  <mergeCells count="7">
    <mergeCell ref="B5:E5"/>
    <mergeCell ref="B7:E7"/>
    <mergeCell ref="E10:F10"/>
    <mergeCell ref="H10:I10"/>
    <mergeCell ref="K10:K11"/>
    <mergeCell ref="C10:C11"/>
    <mergeCell ref="B10:B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Calculator</vt:lpstr>
      <vt:lpstr>Calculator (2)</vt:lpstr>
    </vt:vector>
  </TitlesOfParts>
  <Manager/>
  <Company>Government of Manitoba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Driedger, Cindy (MI)</dc:creator>
  <cp:keywords/>
  <dc:description/>
  <cp:lastModifiedBy>Sorko, Heather</cp:lastModifiedBy>
  <dcterms:created xsi:type="dcterms:W3CDTF">2020-03-20T20:38:07Z</dcterms:created>
  <dcterms:modified xsi:type="dcterms:W3CDTF">2025-06-27T19:11:43Z</dcterms:modified>
  <cp:category/>
</cp:coreProperties>
</file>