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AGRInter\ARD Shared\Website\iem\info\libmin\"/>
    </mc:Choice>
  </mc:AlternateContent>
  <bookViews>
    <workbookView xWindow="-90" yWindow="-90" windowWidth="23235" windowHeight="12690" tabRatio="862"/>
  </bookViews>
  <sheets>
    <sheet name="ReadMe" sheetId="7" r:id="rId1"/>
    <sheet name="Metadata" sheetId="12" r:id="rId2"/>
    <sheet name="Table 1_1" sheetId="22" r:id="rId3"/>
    <sheet name="PlotDat1" sheetId="10" state="hidden" r:id="rId4"/>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2" i="22" l="1"/>
  <c r="N22" i="22"/>
  <c r="M22" i="22"/>
  <c r="Q22" i="22" s="1"/>
  <c r="L22" i="22"/>
  <c r="Q21" i="22"/>
  <c r="P21" i="22"/>
  <c r="N21" i="22"/>
  <c r="M21" i="22"/>
  <c r="L21" i="22"/>
  <c r="P20" i="22"/>
  <c r="N20" i="22"/>
  <c r="M20" i="22"/>
  <c r="Q20" i="22" s="1"/>
  <c r="L20" i="22"/>
  <c r="P19" i="22"/>
  <c r="Q19" i="22" s="1"/>
  <c r="N19" i="22"/>
  <c r="M19" i="22"/>
  <c r="L19" i="22"/>
  <c r="P18" i="22"/>
  <c r="N18" i="22"/>
  <c r="M18" i="22"/>
  <c r="Q18" i="22" s="1"/>
  <c r="L18" i="22"/>
  <c r="P17" i="22"/>
  <c r="N17" i="22"/>
  <c r="M17" i="22"/>
  <c r="Q17" i="22" s="1"/>
  <c r="L17" i="22"/>
  <c r="Q16" i="22"/>
  <c r="P16" i="22"/>
  <c r="N16" i="22"/>
  <c r="M16" i="22"/>
  <c r="L16" i="22"/>
  <c r="P15" i="22"/>
  <c r="N15" i="22"/>
  <c r="M15" i="22"/>
  <c r="Q15" i="22" s="1"/>
  <c r="L15" i="22"/>
  <c r="P14" i="22"/>
  <c r="Q14" i="22" s="1"/>
  <c r="N14" i="22"/>
  <c r="M14" i="22"/>
  <c r="L14" i="22"/>
  <c r="P13" i="22"/>
  <c r="N13" i="22"/>
  <c r="M13" i="22"/>
  <c r="Q13" i="22" s="1"/>
  <c r="L13" i="22"/>
  <c r="P12" i="22"/>
  <c r="N12" i="22"/>
  <c r="M12" i="22"/>
  <c r="Q12" i="22" s="1"/>
  <c r="L12" i="22"/>
  <c r="Q11" i="22"/>
  <c r="P11" i="22"/>
  <c r="N11" i="22"/>
  <c r="M11" i="22"/>
  <c r="L11" i="22"/>
  <c r="P10" i="22"/>
  <c r="N10" i="22"/>
  <c r="M10" i="22"/>
  <c r="Q10" i="22" s="1"/>
  <c r="L10" i="22"/>
  <c r="Q9" i="22"/>
  <c r="P9" i="22"/>
  <c r="N9" i="22"/>
  <c r="M9" i="22"/>
  <c r="L9" i="22"/>
  <c r="P8" i="22"/>
  <c r="N8" i="22"/>
  <c r="M8" i="22"/>
  <c r="Q8" i="22" s="1"/>
  <c r="L8" i="22"/>
  <c r="P7" i="22"/>
  <c r="Q7" i="22" s="1"/>
  <c r="N7" i="22"/>
  <c r="M7" i="22"/>
  <c r="L7" i="22"/>
  <c r="P6" i="22"/>
  <c r="N6" i="22"/>
  <c r="M6" i="22"/>
  <c r="Q6" i="22" s="1"/>
  <c r="L6" i="22"/>
  <c r="P5" i="22"/>
  <c r="N5" i="22"/>
  <c r="M5" i="22"/>
  <c r="Q5" i="22" s="1"/>
  <c r="L5" i="22"/>
  <c r="Q4" i="22"/>
  <c r="P4" i="22"/>
  <c r="N4" i="22"/>
  <c r="M4" i="22"/>
  <c r="L4" i="22"/>
  <c r="P3" i="22"/>
  <c r="N3" i="22"/>
  <c r="M3" i="22"/>
  <c r="Q3" i="22" s="1"/>
  <c r="L3" i="22"/>
</calcChain>
</file>

<file path=xl/sharedStrings.xml><?xml version="1.0" encoding="utf-8"?>
<sst xmlns="http://schemas.openxmlformats.org/spreadsheetml/2006/main" count="186" uniqueCount="136">
  <si>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</si>
  <si>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</si>
  <si>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</si>
  <si>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</si>
  <si>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</si>
  <si>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</si>
  <si>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</si>
  <si>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</si>
  <si>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</si>
  <si>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</si>
  <si>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</si>
  <si>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</si>
  <si>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</si>
  <si>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</si>
  <si>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</si>
  <si>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</si>
  <si>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</si>
  <si>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</si>
  <si>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</si>
  <si>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</si>
  <si>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</si>
  <si>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</si>
  <si>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</si>
  <si>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</si>
  <si>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</si>
  <si>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</si>
  <si>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</si>
  <si>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</si>
  <si>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</si>
  <si>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</si>
  <si>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</si>
  <si>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</si>
  <si>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</si>
  <si>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Project_Lead</t>
  </si>
  <si>
    <t>MGS</t>
  </si>
  <si>
    <t>Analytical_Method</t>
  </si>
  <si>
    <t>Lab_Analytical_Package_Code</t>
  </si>
  <si>
    <t>NAD83</t>
  </si>
  <si>
    <t>Project_Information</t>
  </si>
  <si>
    <t>Analysis_Information</t>
  </si>
  <si>
    <t xml:space="preserve">Sample_Medium </t>
  </si>
  <si>
    <t>Organization_Responsible</t>
  </si>
  <si>
    <t>Publication_Release_Date</t>
  </si>
  <si>
    <t>Datum_For_Sample_Locations</t>
  </si>
  <si>
    <t>Rock</t>
  </si>
  <si>
    <t>Metadata</t>
  </si>
  <si>
    <t>Analysis_1</t>
  </si>
  <si>
    <t>Sample_Methodology</t>
  </si>
  <si>
    <t>Analytical_Digestion_If_Applicable</t>
  </si>
  <si>
    <t>Easting</t>
  </si>
  <si>
    <t>Northing</t>
  </si>
  <si>
    <t>Tel: 1-800-223-5215 (General Enquiry)</t>
  </si>
  <si>
    <t>Tel: 204-945-6569 (Resource Centre)</t>
  </si>
  <si>
    <t>Fax: 204-945-8427</t>
  </si>
  <si>
    <t>Lithology</t>
  </si>
  <si>
    <t>Sm-Nd</t>
  </si>
  <si>
    <t>References</t>
  </si>
  <si>
    <t>Sample number</t>
  </si>
  <si>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</si>
  <si>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t xml:space="preserve">Goldstein, S.L., O’Nions, R.K. and Hamilton, P.J. 1984: A Sm-Nd isotopic study of atmospheric dusts and particulates from major river systems; Earth and Planetary Science Letters, v. 70, p. 221–236.
</t>
  </si>
  <si>
    <t>Tanaka, T., Togashi, S., Kamioka, H., Amakawa, H., Kagami, H., Hamamoto, T., Yuhara, M., Orihashi, Y., Yoneda, S., Shimizu, H., Kunimaru, T., Takahashi, K., Yanagi, T., Nakano, T., Fujimaki, H., Shinjo, R., Asahara, Y., Tanimizu, M. and Dragusanu C. 2000: JNdi-1: a neodymium isotopic reference in consistency with LaJolla neodymium; Chemical Geology, v. 168, p. 279–281.</t>
  </si>
  <si>
    <t>Unterschutz, J.L.E., Creaser, R.A., Erdmer, P., Thompson, R.I. and Daughtry, K.L. 2002: North American margin origin of Quesnel terrane strata in the southern Canadian Cordillera: inferences from geochemical and Nd isotopic characteristics of Triassic metasedimentary rocks; Geological Society of America Bulletin, v. 114, p. 462–475.</t>
  </si>
  <si>
    <t>Published 2020 by:
Manitoba Agriculture and Resource Development
Manitoba Geological Survey
360-1395 Ellice Avenue
Winnipeg, Manitoba
R3G 3P2 Canada</t>
  </si>
  <si>
    <t>Sm ppm</t>
  </si>
  <si>
    <t>Nd ppm</t>
  </si>
  <si>
    <t>Location</t>
  </si>
  <si>
    <t>Compilation of Sm-Nd isotope results from the Manitoba Geological Survey 2018/2019 season</t>
  </si>
  <si>
    <r>
      <t>Contents:</t>
    </r>
    <r>
      <rPr>
        <b/>
        <sz val="11"/>
        <color rgb="FFFF0000"/>
        <rFont val="Times New Roman"/>
        <family val="1"/>
      </rPr>
      <t xml:space="preserve"> </t>
    </r>
    <r>
      <rPr>
        <b/>
        <sz val="11"/>
        <rFont val="Times New Roman"/>
        <family val="1"/>
      </rPr>
      <t xml:space="preserve">                                                                                                                                                                        </t>
    </r>
    <r>
      <rPr>
        <sz val="11"/>
        <rFont val="Times New Roman"/>
        <family val="1"/>
      </rPr>
      <t xml:space="preserve">
</t>
    </r>
    <r>
      <rPr>
        <b/>
        <sz val="11"/>
        <rFont val="Times New Roman"/>
        <family val="1"/>
      </rPr>
      <t>Metadata</t>
    </r>
    <r>
      <rPr>
        <sz val="11"/>
        <rFont val="Times New Roman"/>
        <family val="1"/>
      </rPr>
      <t xml:space="preserve">
</t>
    </r>
    <r>
      <rPr>
        <b/>
        <sz val="11"/>
        <rFont val="Times New Roman"/>
        <family val="1"/>
      </rPr>
      <t xml:space="preserve">Table 1_1: </t>
    </r>
    <r>
      <rPr>
        <sz val="11"/>
        <rFont val="Times New Roman"/>
        <family val="1"/>
      </rPr>
      <t>Sm-Nd results from the Manitoba Geological Survey 2018/2019 season.</t>
    </r>
  </si>
  <si>
    <t xml:space="preserve">111-14-283A01 </t>
  </si>
  <si>
    <t xml:space="preserve">111-14-282A01 </t>
  </si>
  <si>
    <t xml:space="preserve">111-14-254A01 </t>
  </si>
  <si>
    <t xml:space="preserve">111-14-242A01 </t>
  </si>
  <si>
    <t xml:space="preserve">111-14-247A01 </t>
  </si>
  <si>
    <t xml:space="preserve">111-14-224A01 </t>
  </si>
  <si>
    <t xml:space="preserve">111-14-277A01 </t>
  </si>
  <si>
    <t xml:space="preserve">111-14-230A01 </t>
  </si>
  <si>
    <t xml:space="preserve">111-14-269A01 </t>
  </si>
  <si>
    <t>110-17-FP-100-837.5'</t>
  </si>
  <si>
    <t>110-15-BD21-303.5</t>
  </si>
  <si>
    <t>110-17-FB-133-240.3</t>
  </si>
  <si>
    <t>110-15-FB53-342</t>
  </si>
  <si>
    <t>108-18-PL06</t>
  </si>
  <si>
    <t>108-18-PL13</t>
  </si>
  <si>
    <t>108-18-PL20</t>
  </si>
  <si>
    <t>108-18-PL22</t>
  </si>
  <si>
    <t>108-18-PL24</t>
  </si>
  <si>
    <t>113-18-D007</t>
  </si>
  <si>
    <t>SE Manitoba</t>
  </si>
  <si>
    <t>Reed Lake</t>
  </si>
  <si>
    <t>Phillips Lake</t>
  </si>
  <si>
    <t xml:space="preserve">E Wekusko </t>
  </si>
  <si>
    <t>UTM Zone</t>
  </si>
  <si>
    <t>quartz monzonite</t>
  </si>
  <si>
    <t>granite</t>
  </si>
  <si>
    <t>gneissic tonalite</t>
  </si>
  <si>
    <t>gneissic granite</t>
  </si>
  <si>
    <t>granodiorite</t>
  </si>
  <si>
    <t>quartz diorite</t>
  </si>
  <si>
    <t>tonalite</t>
  </si>
  <si>
    <t>basalt</t>
  </si>
  <si>
    <t>andesite</t>
  </si>
  <si>
    <t>monolithic felsic lapilli tuff</t>
  </si>
  <si>
    <t>wacke</t>
  </si>
  <si>
    <t>calcsilicate</t>
  </si>
  <si>
    <t>Data Repository Item DRI2020012</t>
  </si>
  <si>
    <t>by Manitoba Geological Survey</t>
  </si>
  <si>
    <t>n/a</t>
  </si>
  <si>
    <r>
      <t>Manitoba Agriculture and Resource Development 2020: Compilation of Sm-Nd isotope results from the Manitoba Geological Survey 2018/2019 season; Manitoba Agriculture and Resource Development, Manitoba Geological Survey, Data Repository Item DRI2020012, Microsoft</t>
    </r>
    <r>
      <rPr>
        <vertAlign val="superscript"/>
        <sz val="11"/>
        <color theme="1"/>
        <rFont val="Times New Roman"/>
        <family val="1"/>
      </rPr>
      <t>®</t>
    </r>
    <r>
      <rPr>
        <sz val="11"/>
        <color theme="1"/>
        <rFont val="Times New Roman"/>
        <family val="1"/>
      </rPr>
      <t xml:space="preserve"> Excel</t>
    </r>
    <r>
      <rPr>
        <vertAlign val="superscript"/>
        <sz val="11"/>
        <color theme="1"/>
        <rFont val="Times New Roman"/>
        <family val="1"/>
      </rPr>
      <t>®</t>
    </r>
    <r>
      <rPr>
        <sz val="11"/>
        <color theme="1"/>
        <rFont val="Times New Roman"/>
        <family val="1"/>
      </rPr>
      <t xml:space="preserve"> file.</t>
    </r>
  </si>
  <si>
    <t>Creaser, R.A., Erdmer, P., Stevens, R.A. and Grant, S.L. 1997: Tectonic affinity of Nisultin and Anvil assemblage strata from the Teslin tectonic zone, northern Canadian Cordillera: constraints from neodymium isotope and geochemical evidence; Tectonics, v. 16, no. 1, p. 107–121.</t>
  </si>
  <si>
    <t>Schmidberger, S.S., Simonetti, A., Heaman, L.M., Creaser, R.A. and Whiteford, S. 2007: Lu–Hf, in-situ Sr and Pb isotope and trace element systematics for mantle eclogites from the Diavik diamond mine: evidence for Paleoproterozoic subduction beneath the Slave craton, Canada; Earth and Planetary Science Letters, v. 254, p. 55–68.</t>
  </si>
  <si>
    <t>Wasserburg, G.J., Jacobsen, S.B., DePaolo, D.J., McCullouch, M.T. and Wen, T. 1981: Precise determination of SmNd ratios, Sm and Nd isotopic abundances in standard solutions; Geochimica et Cosmochimica Acta, v. 45, p. 2311–2323.</t>
  </si>
  <si>
    <t>MGS2014_001; MGS2013_003; MGS2018_002; MGS2017_002</t>
  </si>
  <si>
    <t>DRI2020012</t>
  </si>
  <si>
    <r>
      <t>24N HF + 16N HNO</t>
    </r>
    <r>
      <rPr>
        <vertAlign val="subscript"/>
        <sz val="9"/>
        <color theme="1"/>
        <rFont val="Arial"/>
        <family val="2"/>
      </rPr>
      <t>3</t>
    </r>
    <r>
      <rPr>
        <sz val="9"/>
        <color theme="1"/>
        <rFont val="Arial"/>
        <family val="2"/>
      </rPr>
      <t xml:space="preserve"> </t>
    </r>
  </si>
  <si>
    <r>
      <t xml:space="preserve">The powders were accurately weighed and totally spiked with a known amount of mixed </t>
    </r>
    <r>
      <rPr>
        <vertAlign val="superscript"/>
        <sz val="9"/>
        <rFont val="Arial"/>
        <family val="2"/>
      </rPr>
      <t>150</t>
    </r>
    <r>
      <rPr>
        <sz val="9"/>
        <rFont val="Arial"/>
        <family val="2"/>
      </rPr>
      <t>Nd-</t>
    </r>
    <r>
      <rPr>
        <vertAlign val="superscript"/>
        <sz val="9"/>
        <rFont val="Arial"/>
        <family val="2"/>
      </rPr>
      <t>149</t>
    </r>
    <r>
      <rPr>
        <sz val="9"/>
        <rFont val="Arial"/>
        <family val="2"/>
      </rPr>
      <t>Sm tracer solution—this tracer is calibrated directly against the Caltech mixed Sm/Nd normal described by Wasserburg et al. (1981). Dissolution occurs in mixed 24N HF + 16N HNO</t>
    </r>
    <r>
      <rPr>
        <vertAlign val="subscript"/>
        <sz val="9"/>
        <rFont val="Arial"/>
        <family val="2"/>
      </rPr>
      <t>3</t>
    </r>
    <r>
      <rPr>
        <sz val="9"/>
        <rFont val="Arial"/>
        <family val="2"/>
      </rPr>
      <t xml:space="preserve"> media in sealed PFA Teflon vessels at 160°C for 6 days.</t>
    </r>
    <r>
      <rPr>
        <sz val="9"/>
        <color rgb="FFFF0000"/>
        <rFont val="Arial"/>
        <family val="2"/>
      </rPr>
      <t xml:space="preserve"> </t>
    </r>
    <r>
      <rPr>
        <sz val="9"/>
        <rFont val="Arial"/>
        <family val="2"/>
      </rPr>
      <t>The fluoride residue is converted to chloride with HCl, and Nd and Sm are separated by conventional cation and HDEHP-based chromatography.</t>
    </r>
    <r>
      <rPr>
        <sz val="9"/>
        <color rgb="FFFF0000"/>
        <rFont val="Arial"/>
        <family val="2"/>
      </rPr>
      <t xml:space="preserve"> </t>
    </r>
    <r>
      <rPr>
        <sz val="9"/>
        <rFont val="Arial"/>
        <family val="2"/>
      </rPr>
      <t>Chemical processing blanks are &lt;200 picograms of either Sm or Nd, and are insignificant relative to the amount of Sm or Nd analyzed for any rock sample.</t>
    </r>
    <r>
      <rPr>
        <sz val="9"/>
        <color rgb="FFFF0000"/>
        <rFont val="Arial"/>
        <family val="2"/>
      </rPr>
      <t xml:space="preserve"> </t>
    </r>
    <r>
      <rPr>
        <sz val="9"/>
        <rFont val="Arial"/>
        <family val="2"/>
      </rPr>
      <t>Further details can be found in Creaser et al. (1997) and Unterschutz et al. (2002).</t>
    </r>
    <r>
      <rPr>
        <sz val="9"/>
        <color rgb="FFFF0000"/>
        <rFont val="Arial"/>
        <family val="2"/>
      </rPr>
      <t xml:space="preserve"> </t>
    </r>
    <r>
      <rPr>
        <sz val="9"/>
        <rFont val="Arial"/>
        <family val="2"/>
      </rPr>
      <t>The isotopic composition of Nd is determined in static mode by multicollector ICP–mass spectrometry (Schmidberger et al., 2007).</t>
    </r>
    <r>
      <rPr>
        <sz val="9"/>
        <color rgb="FFFF0000"/>
        <rFont val="Arial"/>
        <family val="2"/>
      </rPr>
      <t xml:space="preserve"> </t>
    </r>
    <r>
      <rPr>
        <sz val="9"/>
        <rFont val="Arial"/>
        <family val="2"/>
      </rPr>
      <t xml:space="preserve">All isotope ratios are normalized for variable mass fractionation to a value of </t>
    </r>
    <r>
      <rPr>
        <vertAlign val="superscript"/>
        <sz val="9"/>
        <rFont val="Arial"/>
        <family val="2"/>
      </rPr>
      <t>146</t>
    </r>
    <r>
      <rPr>
        <sz val="9"/>
        <rFont val="Arial"/>
        <family val="2"/>
      </rPr>
      <t>Nd/</t>
    </r>
    <r>
      <rPr>
        <vertAlign val="superscript"/>
        <sz val="9"/>
        <rFont val="Arial"/>
        <family val="2"/>
      </rPr>
      <t>144</t>
    </r>
    <r>
      <rPr>
        <sz val="9"/>
        <rFont val="Arial"/>
        <family val="2"/>
      </rPr>
      <t>Nd = 0.7219 using the exponential fractionation law.</t>
    </r>
    <r>
      <rPr>
        <sz val="9"/>
        <color rgb="FFFF0000"/>
        <rFont val="Arial"/>
        <family val="2"/>
      </rPr>
      <t xml:space="preserve"> </t>
    </r>
    <r>
      <rPr>
        <sz val="9"/>
        <rFont val="Arial"/>
        <family val="2"/>
      </rPr>
      <t xml:space="preserve">The </t>
    </r>
    <r>
      <rPr>
        <vertAlign val="superscript"/>
        <sz val="9"/>
        <rFont val="Arial"/>
        <family val="2"/>
      </rPr>
      <t>143</t>
    </r>
    <r>
      <rPr>
        <sz val="9"/>
        <rFont val="Arial"/>
        <family val="2"/>
      </rPr>
      <t>Nd/</t>
    </r>
    <r>
      <rPr>
        <vertAlign val="superscript"/>
        <sz val="9"/>
        <rFont val="Arial"/>
        <family val="2"/>
      </rPr>
      <t>144</t>
    </r>
    <r>
      <rPr>
        <sz val="9"/>
        <rFont val="Arial"/>
        <family val="2"/>
      </rPr>
      <t>Nd ratio of samples is presented here relative to a value of 0.511850 for the LaJolla Nd isotopic standard, monitored by use of an in-house Alfa Nd isotopic standard for each analytical session.</t>
    </r>
    <r>
      <rPr>
        <sz val="9"/>
        <color rgb="FFFF0000"/>
        <rFont val="Arial"/>
        <family val="2"/>
      </rPr>
      <t xml:space="preserve"> </t>
    </r>
    <r>
      <rPr>
        <sz val="9"/>
        <rFont val="Arial"/>
        <family val="2"/>
      </rPr>
      <t xml:space="preserve">Sm isotopic abundances are measured in static mode by multicollector ICP–mass spectrometry, and are normalized for variable mass fractionation to a value of 1.17537 for </t>
    </r>
    <r>
      <rPr>
        <vertAlign val="superscript"/>
        <sz val="9"/>
        <rFont val="Arial"/>
        <family val="2"/>
      </rPr>
      <t>152</t>
    </r>
    <r>
      <rPr>
        <sz val="9"/>
        <rFont val="Arial"/>
        <family val="2"/>
      </rPr>
      <t>Sm/</t>
    </r>
    <r>
      <rPr>
        <vertAlign val="superscript"/>
        <sz val="9"/>
        <rFont val="Arial"/>
        <family val="2"/>
      </rPr>
      <t>154</t>
    </r>
    <r>
      <rPr>
        <sz val="9"/>
        <rFont val="Arial"/>
        <family val="2"/>
      </rPr>
      <t>Sm also using the exponential law.</t>
    </r>
    <r>
      <rPr>
        <sz val="9"/>
        <color rgb="FFFF0000"/>
        <rFont val="Arial"/>
        <family val="2"/>
      </rPr>
      <t xml:space="preserve"> </t>
    </r>
    <r>
      <rPr>
        <sz val="9"/>
        <rFont val="Arial"/>
        <family val="2"/>
      </rPr>
      <t xml:space="preserve">Using the same isotopic analysis and normalization procedures above, we analyze the Geological Survey of Japan Nd isotope standard “Shin Etsu: JNdi-1” (Tanaka et al., 2000) which has a </t>
    </r>
    <r>
      <rPr>
        <vertAlign val="superscript"/>
        <sz val="9"/>
        <rFont val="Arial"/>
        <family val="2"/>
      </rPr>
      <t>143</t>
    </r>
    <r>
      <rPr>
        <sz val="9"/>
        <rFont val="Arial"/>
        <family val="2"/>
      </rPr>
      <t>Nd/</t>
    </r>
    <r>
      <rPr>
        <vertAlign val="superscript"/>
        <sz val="9"/>
        <rFont val="Arial"/>
        <family val="2"/>
      </rPr>
      <t>144</t>
    </r>
    <r>
      <rPr>
        <sz val="9"/>
        <rFont val="Arial"/>
        <family val="2"/>
      </rPr>
      <t xml:space="preserve">Nd value of 0.512107 ±7 relative to a LaJolla </t>
    </r>
    <r>
      <rPr>
        <vertAlign val="superscript"/>
        <sz val="9"/>
        <rFont val="Arial"/>
        <family val="2"/>
      </rPr>
      <t>143</t>
    </r>
    <r>
      <rPr>
        <sz val="9"/>
        <rFont val="Arial"/>
        <family val="2"/>
      </rPr>
      <t>Nd/</t>
    </r>
    <r>
      <rPr>
        <vertAlign val="superscript"/>
        <sz val="9"/>
        <rFont val="Arial"/>
        <family val="2"/>
      </rPr>
      <t>144</t>
    </r>
    <r>
      <rPr>
        <sz val="9"/>
        <rFont val="Arial"/>
        <family val="2"/>
      </rPr>
      <t xml:space="preserve">Nd value of 0.511850, when normalized to </t>
    </r>
    <r>
      <rPr>
        <vertAlign val="superscript"/>
        <sz val="9"/>
        <rFont val="Arial"/>
        <family val="2"/>
      </rPr>
      <t>146</t>
    </r>
    <r>
      <rPr>
        <sz val="9"/>
        <rFont val="Arial"/>
        <family val="2"/>
      </rPr>
      <t>Nd/</t>
    </r>
    <r>
      <rPr>
        <vertAlign val="superscript"/>
        <sz val="9"/>
        <rFont val="Arial"/>
        <family val="2"/>
      </rPr>
      <t>144</t>
    </r>
    <r>
      <rPr>
        <sz val="9"/>
        <rFont val="Arial"/>
        <family val="2"/>
      </rPr>
      <t>Nd = 0.7219.</t>
    </r>
    <r>
      <rPr>
        <sz val="9"/>
        <color rgb="FFFF0000"/>
        <rFont val="Arial"/>
        <family val="2"/>
      </rPr>
      <t xml:space="preserve"> </t>
    </r>
    <r>
      <rPr>
        <sz val="9"/>
        <rFont val="Arial"/>
        <family val="2"/>
      </rPr>
      <t xml:space="preserve">The value of </t>
    </r>
    <r>
      <rPr>
        <vertAlign val="superscript"/>
        <sz val="9"/>
        <rFont val="Arial"/>
        <family val="2"/>
      </rPr>
      <t>143</t>
    </r>
    <r>
      <rPr>
        <sz val="9"/>
        <rFont val="Arial"/>
        <family val="2"/>
      </rPr>
      <t>Nd/</t>
    </r>
    <r>
      <rPr>
        <vertAlign val="superscript"/>
        <sz val="9"/>
        <rFont val="Arial"/>
        <family val="2"/>
      </rPr>
      <t>144</t>
    </r>
    <r>
      <rPr>
        <sz val="9"/>
        <rFont val="Arial"/>
        <family val="2"/>
      </rPr>
      <t>Nd determined for the JNdi-1 standard conducted during the analysis of the samples reported here was 0.512099 ±8 (2SE); the long-term average value is 0.512098 ±9 (1SD, n=112, past 10 years).</t>
    </r>
    <r>
      <rPr>
        <sz val="9"/>
        <color rgb="FFFF0000"/>
        <rFont val="Arial"/>
        <family val="2"/>
      </rPr>
      <t xml:space="preserve"> </t>
    </r>
    <r>
      <rPr>
        <sz val="9"/>
        <rFont val="Arial"/>
        <family val="2"/>
      </rPr>
      <t xml:space="preserve">Using the mixed </t>
    </r>
    <r>
      <rPr>
        <vertAlign val="superscript"/>
        <sz val="9"/>
        <rFont val="Arial"/>
        <family val="2"/>
      </rPr>
      <t>150</t>
    </r>
    <r>
      <rPr>
        <sz val="9"/>
        <rFont val="Arial"/>
        <family val="2"/>
      </rPr>
      <t>Nd-</t>
    </r>
    <r>
      <rPr>
        <vertAlign val="superscript"/>
        <sz val="9"/>
        <rFont val="Arial"/>
        <family val="2"/>
      </rPr>
      <t>149</t>
    </r>
    <r>
      <rPr>
        <sz val="9"/>
        <rFont val="Arial"/>
        <family val="2"/>
      </rPr>
      <t xml:space="preserve">Sm tracer, the measured </t>
    </r>
    <r>
      <rPr>
        <vertAlign val="superscript"/>
        <sz val="9"/>
        <rFont val="Arial"/>
        <family val="2"/>
      </rPr>
      <t>147</t>
    </r>
    <r>
      <rPr>
        <sz val="9"/>
        <rFont val="Arial"/>
        <family val="2"/>
      </rPr>
      <t>Sm/</t>
    </r>
    <r>
      <rPr>
        <vertAlign val="superscript"/>
        <sz val="9"/>
        <rFont val="Arial"/>
        <family val="2"/>
      </rPr>
      <t>144</t>
    </r>
    <r>
      <rPr>
        <sz val="9"/>
        <rFont val="Arial"/>
        <family val="2"/>
      </rPr>
      <t xml:space="preserve">Nd ratios for the international rock standard BCR-1 range from 0.1380 to 0.1382, suggesting reproducibility for </t>
    </r>
    <r>
      <rPr>
        <vertAlign val="superscript"/>
        <sz val="9"/>
        <rFont val="Arial"/>
        <family val="2"/>
      </rPr>
      <t>147</t>
    </r>
    <r>
      <rPr>
        <sz val="9"/>
        <rFont val="Arial"/>
        <family val="2"/>
      </rPr>
      <t>Sm/</t>
    </r>
    <r>
      <rPr>
        <vertAlign val="superscript"/>
        <sz val="9"/>
        <rFont val="Arial"/>
        <family val="2"/>
      </rPr>
      <t>144</t>
    </r>
    <r>
      <rPr>
        <sz val="9"/>
        <rFont val="Arial"/>
        <family val="2"/>
      </rPr>
      <t>Nd of ~±0.1% for real rock powders.</t>
    </r>
    <r>
      <rPr>
        <sz val="9"/>
        <color rgb="FFFF0000"/>
        <rFont val="Arial"/>
        <family val="2"/>
      </rPr>
      <t xml:space="preserve"> </t>
    </r>
    <r>
      <rPr>
        <sz val="9"/>
        <rFont val="Arial"/>
        <family val="2"/>
      </rPr>
      <t xml:space="preserve">The value of </t>
    </r>
    <r>
      <rPr>
        <vertAlign val="superscript"/>
        <sz val="9"/>
        <rFont val="Arial"/>
        <family val="2"/>
      </rPr>
      <t>147</t>
    </r>
    <r>
      <rPr>
        <sz val="9"/>
        <rFont val="Arial"/>
        <family val="2"/>
      </rPr>
      <t>Sm/</t>
    </r>
    <r>
      <rPr>
        <vertAlign val="superscript"/>
        <sz val="9"/>
        <rFont val="Arial"/>
        <family val="2"/>
      </rPr>
      <t>144</t>
    </r>
    <r>
      <rPr>
        <sz val="9"/>
        <rFont val="Arial"/>
        <family val="2"/>
      </rPr>
      <t>Nd determined for BCR-1 is within the range of reported literature values by isotope dilution methods.</t>
    </r>
  </si>
  <si>
    <t>Radiogenic Isotope Facility, Department of Earth and Atmospheric Sciences, University of Alberta</t>
  </si>
  <si>
    <t>Multicollector ICP–mass spectrometry</t>
  </si>
  <si>
    <r>
      <t xml:space="preserve">Abbreviations: </t>
    </r>
    <r>
      <rPr>
        <sz val="11"/>
        <rFont val="Times New Roman"/>
        <family val="1"/>
      </rPr>
      <t>1SD, 1 (sigma) standard deviation; 2SE, 2 (sigma) standard error; CHUR, chondritic uniform reservoir; DM, depleted mantle; HDEHP, hydrogen di-ethylhexyl phosphate; HF, hydrofluoric acid; ICP, inductively coupled plasma; MGS, Manitoba Geological Survey; n/a, not applicable.</t>
    </r>
  </si>
  <si>
    <r>
      <t>147</t>
    </r>
    <r>
      <rPr>
        <b/>
        <sz val="9"/>
        <rFont val="Arial"/>
        <family val="2"/>
      </rPr>
      <t>Sm/</t>
    </r>
    <r>
      <rPr>
        <b/>
        <vertAlign val="superscript"/>
        <sz val="9"/>
        <rFont val="Arial"/>
        <family val="2"/>
      </rPr>
      <t>144</t>
    </r>
    <r>
      <rPr>
        <b/>
        <sz val="9"/>
        <rFont val="Arial"/>
        <family val="2"/>
      </rPr>
      <t>Nd</t>
    </r>
  </si>
  <si>
    <r>
      <t>T</t>
    </r>
    <r>
      <rPr>
        <b/>
        <vertAlign val="subscript"/>
        <sz val="9"/>
        <rFont val="Arial"/>
        <family val="2"/>
      </rPr>
      <t xml:space="preserve">DM </t>
    </r>
    <r>
      <rPr>
        <b/>
        <sz val="9"/>
        <rFont val="Arial"/>
        <family val="2"/>
      </rPr>
      <t>Ga</t>
    </r>
  </si>
  <si>
    <r>
      <t xml:space="preserve"> e</t>
    </r>
    <r>
      <rPr>
        <b/>
        <sz val="9"/>
        <rFont val="Arial"/>
        <family val="2"/>
      </rPr>
      <t>Nd</t>
    </r>
    <r>
      <rPr>
        <b/>
        <vertAlign val="subscript"/>
        <sz val="9"/>
        <rFont val="Arial"/>
        <family val="2"/>
      </rPr>
      <t>T</t>
    </r>
  </si>
  <si>
    <r>
      <t>T</t>
    </r>
    <r>
      <rPr>
        <vertAlign val="subscript"/>
        <sz val="9"/>
        <rFont val="Arial"/>
        <family val="2"/>
      </rPr>
      <t>DM</t>
    </r>
    <r>
      <rPr>
        <sz val="9"/>
        <rFont val="Arial"/>
        <family val="2"/>
      </rPr>
      <t xml:space="preserve"> not calculated for samples with </t>
    </r>
    <r>
      <rPr>
        <vertAlign val="superscript"/>
        <sz val="9"/>
        <rFont val="Arial"/>
        <family val="2"/>
      </rPr>
      <t>147</t>
    </r>
    <r>
      <rPr>
        <sz val="9"/>
        <rFont val="Arial"/>
        <family val="2"/>
      </rPr>
      <t>Sm/</t>
    </r>
    <r>
      <rPr>
        <vertAlign val="superscript"/>
        <sz val="9"/>
        <rFont val="Arial"/>
        <family val="2"/>
      </rPr>
      <t>144</t>
    </r>
    <r>
      <rPr>
        <sz val="9"/>
        <rFont val="Arial"/>
        <family val="2"/>
      </rPr>
      <t>Nd &gt; 0.14</t>
    </r>
  </si>
  <si>
    <r>
      <t xml:space="preserve">All samples relative to LaJolla </t>
    </r>
    <r>
      <rPr>
        <vertAlign val="superscript"/>
        <sz val="9"/>
        <rFont val="Arial"/>
        <family val="2"/>
      </rPr>
      <t>143</t>
    </r>
    <r>
      <rPr>
        <sz val="9"/>
        <rFont val="Arial"/>
        <family val="2"/>
      </rPr>
      <t>Nd/</t>
    </r>
    <r>
      <rPr>
        <vertAlign val="superscript"/>
        <sz val="9"/>
        <rFont val="Arial"/>
        <family val="2"/>
      </rPr>
      <t>144</t>
    </r>
    <r>
      <rPr>
        <sz val="9"/>
        <rFont val="Arial"/>
        <family val="2"/>
      </rPr>
      <t>Nd = 0.511850</t>
    </r>
  </si>
  <si>
    <r>
      <t xml:space="preserve">* Uncertainty is 2 standard errors on </t>
    </r>
    <r>
      <rPr>
        <vertAlign val="superscript"/>
        <sz val="9"/>
        <rFont val="Arial"/>
        <family val="2"/>
      </rPr>
      <t>143</t>
    </r>
    <r>
      <rPr>
        <sz val="9"/>
        <rFont val="Arial"/>
        <family val="2"/>
      </rPr>
      <t>Nd/</t>
    </r>
    <r>
      <rPr>
        <vertAlign val="superscript"/>
        <sz val="9"/>
        <rFont val="Arial"/>
        <family val="2"/>
      </rPr>
      <t>144</t>
    </r>
    <r>
      <rPr>
        <sz val="9"/>
        <rFont val="Arial"/>
        <family val="2"/>
      </rPr>
      <t>Nd</t>
    </r>
  </si>
  <si>
    <r>
      <t>T</t>
    </r>
    <r>
      <rPr>
        <vertAlign val="subscript"/>
        <sz val="9"/>
        <rFont val="Geneva"/>
      </rPr>
      <t>DM</t>
    </r>
    <r>
      <rPr>
        <sz val="9"/>
        <rFont val="Geneva"/>
      </rPr>
      <t xml:space="preserve"> uses the linear model of Goldstein et al. (1984)</t>
    </r>
  </si>
  <si>
    <r>
      <t>143</t>
    </r>
    <r>
      <rPr>
        <b/>
        <sz val="9"/>
        <rFont val="Arial"/>
        <family val="2"/>
      </rPr>
      <t>Nd/</t>
    </r>
    <r>
      <rPr>
        <b/>
        <vertAlign val="superscript"/>
        <sz val="9"/>
        <rFont val="Arial"/>
        <family val="2"/>
      </rPr>
      <t>144</t>
    </r>
    <r>
      <rPr>
        <b/>
        <sz val="9"/>
        <rFont val="Arial"/>
        <family val="2"/>
      </rPr>
      <t>Nd</t>
    </r>
    <r>
      <rPr>
        <b/>
        <vertAlign val="subscript"/>
        <sz val="9"/>
        <rFont val="Arial"/>
        <family val="2"/>
      </rPr>
      <t>0</t>
    </r>
  </si>
  <si>
    <t>Uncertainty*</t>
  </si>
  <si>
    <r>
      <t>e</t>
    </r>
    <r>
      <rPr>
        <b/>
        <sz val="9"/>
        <rFont val="Arial"/>
        <family val="2"/>
      </rPr>
      <t>Nd</t>
    </r>
    <r>
      <rPr>
        <b/>
        <vertAlign val="subscript"/>
        <sz val="9"/>
        <rFont val="Arial"/>
        <family val="2"/>
      </rPr>
      <t>0</t>
    </r>
  </si>
  <si>
    <r>
      <t>143</t>
    </r>
    <r>
      <rPr>
        <b/>
        <sz val="9"/>
        <rFont val="Arial"/>
        <family val="2"/>
      </rPr>
      <t>Nd/</t>
    </r>
    <r>
      <rPr>
        <b/>
        <vertAlign val="superscript"/>
        <sz val="9"/>
        <rFont val="Arial"/>
        <family val="2"/>
      </rPr>
      <t>144</t>
    </r>
    <r>
      <rPr>
        <b/>
        <sz val="9"/>
        <rFont val="Arial"/>
        <family val="2"/>
      </rPr>
      <t>Nd</t>
    </r>
    <r>
      <rPr>
        <b/>
        <vertAlign val="subscript"/>
        <sz val="9"/>
        <rFont val="Arial"/>
        <family val="2"/>
      </rPr>
      <t>T</t>
    </r>
  </si>
  <si>
    <t>~T(Ma)</t>
  </si>
  <si>
    <t>CHUR @ T(Ma)</t>
  </si>
  <si>
    <r>
      <rPr>
        <b/>
        <sz val="10"/>
        <color theme="1"/>
        <rFont val="Arial"/>
        <family val="2"/>
      </rPr>
      <t>Table 1_1:</t>
    </r>
    <r>
      <rPr>
        <sz val="10"/>
        <color theme="1"/>
        <rFont val="Arial"/>
        <family val="2"/>
      </rPr>
      <t xml:space="preserve"> Sm-Nd results from the Manitoba Geological Survey 2018/2019 season.</t>
    </r>
  </si>
  <si>
    <r>
      <t xml:space="preserve">NTS grid: </t>
    </r>
    <r>
      <rPr>
        <sz val="11"/>
        <rFont val="Times New Roman"/>
        <family val="1"/>
      </rPr>
      <t>52E, 52L, 62I, 63J, 63K, 63O</t>
    </r>
  </si>
  <si>
    <t>52E; 52L; 62I; 63J; 63K; 63O</t>
  </si>
  <si>
    <t>52E12, 14; 52L4, 5, 11, 14; 62I9, 16; 63J13; 63K7–10; 63O1</t>
  </si>
  <si>
    <t>113-18-16-004-7.5m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</si>
</sst>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0"/>
    <numFmt numFmtId="166" formatCode="0.0000"/>
    <numFmt numFmtId="167" formatCode="0.000"/>
  </numFmts>
  <fonts count="29">
    <font>
      <sz val="9"/>
      <name val="Geneva"/>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color rgb="FF0070C0"/>
      <name val="Geneva"/>
    </font>
    <font>
      <b/>
      <sz val="11"/>
      <color rgb="FFFF0000"/>
      <name val="Times New Roman"/>
      <family val="1"/>
    </font>
    <font>
      <sz val="10"/>
      <name val="Arial"/>
      <family val="2"/>
    </font>
    <font>
      <sz val="11"/>
      <color rgb="FF000000"/>
      <name val="Calibri"/>
      <family val="2"/>
    </font>
    <font>
      <b/>
      <sz val="10"/>
      <name val="Arial"/>
      <family val="2"/>
    </font>
    <font>
      <sz val="10"/>
      <color theme="1"/>
      <name val="Arial"/>
      <family val="2"/>
    </font>
    <font>
      <b/>
      <sz val="10"/>
      <color theme="1"/>
      <name val="Arial"/>
      <family val="2"/>
    </font>
    <font>
      <sz val="9"/>
      <name val="Arial"/>
      <family val="2"/>
    </font>
    <font>
      <sz val="11"/>
      <color theme="1"/>
      <name val="Times New Roman"/>
      <family val="1"/>
    </font>
    <font>
      <vertAlign val="superscript"/>
      <sz val="11"/>
      <color theme="1"/>
      <name val="Times New Roman"/>
      <family val="1"/>
    </font>
    <font>
      <b/>
      <sz val="9"/>
      <name val="Arial"/>
      <family val="2"/>
    </font>
    <font>
      <b/>
      <sz val="9"/>
      <color rgb="FFFF0000"/>
      <name val="Arial"/>
      <family val="2"/>
    </font>
    <font>
      <sz val="9"/>
      <color theme="1"/>
      <name val="Arial"/>
      <family val="2"/>
    </font>
    <font>
      <i/>
      <sz val="9"/>
      <color rgb="FFFF0000"/>
      <name val="Arial"/>
      <family val="2"/>
    </font>
    <font>
      <vertAlign val="subscript"/>
      <sz val="9"/>
      <color theme="1"/>
      <name val="Arial"/>
      <family val="2"/>
    </font>
    <font>
      <sz val="9"/>
      <color rgb="FFFF0000"/>
      <name val="Arial"/>
      <family val="2"/>
    </font>
    <font>
      <vertAlign val="superscript"/>
      <sz val="9"/>
      <name val="Arial"/>
      <family val="2"/>
    </font>
    <font>
      <vertAlign val="subscript"/>
      <sz val="9"/>
      <name val="Arial"/>
      <family val="2"/>
    </font>
    <font>
      <b/>
      <vertAlign val="superscript"/>
      <sz val="9"/>
      <name val="Arial"/>
      <family val="2"/>
    </font>
    <font>
      <b/>
      <vertAlign val="subscript"/>
      <sz val="9"/>
      <name val="Arial"/>
      <family val="2"/>
    </font>
    <font>
      <b/>
      <sz val="9"/>
      <name val="Symbol"/>
      <family val="1"/>
      <charset val="2"/>
    </font>
    <font>
      <vertAlign val="subscript"/>
      <sz val="9"/>
      <name val="Geneva"/>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9" fillId="0" borderId="0"/>
    <xf numFmtId="0" fontId="10" fillId="0" borderId="0"/>
  </cellStyleXfs>
  <cellXfs count="90">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 fillId="0" borderId="0" xfId="0" applyFont="1"/>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3" fillId="2" borderId="2" xfId="0" applyFont="1" applyFill="1" applyBorder="1" applyAlignment="1">
      <alignment vertical="top" wrapText="1"/>
    </xf>
    <xf numFmtId="0" fontId="4" fillId="2" borderId="2" xfId="0" applyFont="1" applyFill="1" applyBorder="1" applyAlignment="1">
      <alignment vertical="top" wrapText="1"/>
    </xf>
    <xf numFmtId="0" fontId="5" fillId="0" borderId="2" xfId="0" applyFont="1" applyFill="1" applyBorder="1" applyAlignment="1">
      <alignment vertical="top" wrapText="1"/>
    </xf>
    <xf numFmtId="0" fontId="0" fillId="0" borderId="0" xfId="0" applyAlignment="1">
      <alignment vertical="top"/>
    </xf>
    <xf numFmtId="0" fontId="1" fillId="0" borderId="0" xfId="0" applyFont="1" applyAlignment="1">
      <alignment vertical="top"/>
    </xf>
    <xf numFmtId="0" fontId="4" fillId="0" borderId="2" xfId="0" applyFont="1" applyBorder="1"/>
    <xf numFmtId="0" fontId="4" fillId="0" borderId="3" xfId="0" applyFont="1" applyBorder="1"/>
    <xf numFmtId="0" fontId="4" fillId="0" borderId="2" xfId="0" applyFont="1" applyFill="1" applyBorder="1" applyAlignment="1">
      <alignment vertical="top" wrapText="1"/>
    </xf>
    <xf numFmtId="0" fontId="7" fillId="0" borderId="0" xfId="0" applyFont="1"/>
    <xf numFmtId="0" fontId="0" fillId="0" borderId="0" xfId="0" applyAlignment="1">
      <alignment wrapText="1"/>
    </xf>
    <xf numFmtId="0" fontId="4" fillId="0" borderId="0" xfId="0" applyFont="1" applyBorder="1"/>
    <xf numFmtId="0" fontId="11" fillId="0" borderId="0" xfId="0" applyFont="1"/>
    <xf numFmtId="0" fontId="3" fillId="0" borderId="2" xfId="0" applyFont="1" applyFill="1" applyBorder="1" applyAlignment="1">
      <alignment vertical="top" wrapText="1"/>
    </xf>
    <xf numFmtId="0" fontId="4" fillId="0" borderId="0" xfId="0" applyFont="1" applyAlignment="1">
      <alignment wrapText="1"/>
    </xf>
    <xf numFmtId="0" fontId="2" fillId="0" borderId="2" xfId="0" applyFont="1" applyFill="1" applyBorder="1" applyAlignment="1">
      <alignment vertical="top" wrapText="1"/>
    </xf>
    <xf numFmtId="0" fontId="11" fillId="0" borderId="0" xfId="0" applyFont="1" applyBorder="1" applyAlignment="1">
      <alignment vertical="center"/>
    </xf>
    <xf numFmtId="0" fontId="4" fillId="0" borderId="0" xfId="0" applyFont="1" applyFill="1" applyAlignment="1">
      <alignment vertical="top" wrapText="1"/>
    </xf>
    <xf numFmtId="0" fontId="0" fillId="0" borderId="0" xfId="0" applyAlignment="1">
      <alignment vertical="top" wrapText="1"/>
    </xf>
    <xf numFmtId="0" fontId="4" fillId="0" borderId="0" xfId="0" applyNumberFormat="1" applyFont="1" applyFill="1" applyAlignment="1">
      <alignment vertical="top" wrapText="1"/>
    </xf>
    <xf numFmtId="0" fontId="14" fillId="0" borderId="0" xfId="0" applyFont="1" applyFill="1" applyBorder="1" applyAlignment="1">
      <alignment horizontal="left"/>
    </xf>
    <xf numFmtId="0" fontId="15" fillId="0" borderId="2" xfId="0" applyFont="1" applyFill="1" applyBorder="1" applyAlignment="1">
      <alignment vertical="top" wrapText="1"/>
    </xf>
    <xf numFmtId="0" fontId="18" fillId="0" borderId="0" xfId="0" applyFont="1" applyBorder="1"/>
    <xf numFmtId="0" fontId="14" fillId="0" borderId="0" xfId="0" applyFont="1"/>
    <xf numFmtId="0" fontId="17" fillId="0" borderId="0" xfId="0" applyFont="1" applyBorder="1"/>
    <xf numFmtId="0" fontId="14" fillId="0" borderId="0" xfId="0" applyFont="1" applyBorder="1"/>
    <xf numFmtId="0" fontId="19" fillId="0" borderId="0" xfId="0" applyFont="1" applyFill="1" applyBorder="1" applyAlignment="1">
      <alignment horizontal="left"/>
    </xf>
    <xf numFmtId="0" fontId="14" fillId="0" borderId="0" xfId="0" applyFont="1" applyFill="1" applyBorder="1"/>
    <xf numFmtId="0" fontId="17" fillId="0" borderId="0" xfId="0" applyFont="1" applyFill="1" applyBorder="1" applyAlignment="1">
      <alignment vertical="top"/>
    </xf>
    <xf numFmtId="0" fontId="20" fillId="0" borderId="0" xfId="0" applyFont="1" applyFill="1" applyBorder="1" applyAlignment="1">
      <alignment horizontal="left"/>
    </xf>
    <xf numFmtId="0" fontId="17" fillId="0" borderId="0" xfId="0" applyFont="1"/>
    <xf numFmtId="0" fontId="19" fillId="0" borderId="0" xfId="0" applyFont="1" applyAlignment="1">
      <alignment horizontal="left" vertical="top" wrapText="1"/>
    </xf>
    <xf numFmtId="0" fontId="14" fillId="0" borderId="0" xfId="0" applyNumberFormat="1" applyFont="1" applyAlignment="1">
      <alignment wrapText="1"/>
    </xf>
    <xf numFmtId="0" fontId="17" fillId="0" borderId="0" xfId="0" applyFont="1" applyBorder="1" applyAlignment="1">
      <alignment vertical="top"/>
    </xf>
    <xf numFmtId="0" fontId="19" fillId="0" borderId="0" xfId="0" applyFont="1" applyFill="1" applyBorder="1" applyAlignment="1">
      <alignment horizontal="center" vertical="top"/>
    </xf>
    <xf numFmtId="0" fontId="20" fillId="0" borderId="0" xfId="0" applyFont="1" applyAlignment="1">
      <alignment horizontal="center"/>
    </xf>
    <xf numFmtId="0" fontId="19" fillId="0" borderId="0" xfId="0" applyFont="1"/>
    <xf numFmtId="0" fontId="20" fillId="0" borderId="0" xfId="0" applyFont="1"/>
    <xf numFmtId="0" fontId="20" fillId="0" borderId="0" xfId="0" applyFont="1" applyFill="1" applyBorder="1" applyAlignment="1">
      <alignment horizontal="left" wrapText="1"/>
    </xf>
    <xf numFmtId="0" fontId="18" fillId="0" borderId="0" xfId="0" applyFont="1" applyFill="1" applyBorder="1"/>
    <xf numFmtId="0" fontId="19" fillId="0" borderId="0" xfId="0" applyFont="1" applyFill="1" applyBorder="1"/>
    <xf numFmtId="0" fontId="18" fillId="0" borderId="0" xfId="0" applyFont="1"/>
    <xf numFmtId="0" fontId="14" fillId="0" borderId="0" xfId="0" applyNumberFormat="1" applyFont="1"/>
    <xf numFmtId="0" fontId="14" fillId="0" borderId="0" xfId="0" applyFont="1" applyAlignment="1">
      <alignment vertical="center"/>
    </xf>
    <xf numFmtId="166" fontId="25" fillId="0" borderId="0" xfId="0" applyNumberFormat="1" applyFont="1" applyBorder="1" applyAlignment="1">
      <alignment horizontal="center"/>
    </xf>
    <xf numFmtId="165" fontId="25" fillId="0" borderId="0" xfId="0" applyNumberFormat="1" applyFont="1" applyBorder="1" applyAlignment="1">
      <alignment horizontal="center"/>
    </xf>
    <xf numFmtId="17" fontId="17" fillId="0" borderId="4" xfId="0" applyNumberFormat="1" applyFont="1" applyFill="1" applyBorder="1" applyAlignment="1">
      <alignment horizontal="center" vertical="center"/>
    </xf>
    <xf numFmtId="0" fontId="17" fillId="0" borderId="4" xfId="0" applyFont="1" applyBorder="1" applyAlignment="1">
      <alignment horizontal="center" vertical="center"/>
    </xf>
    <xf numFmtId="2" fontId="17" fillId="0" borderId="4" xfId="0" applyNumberFormat="1" applyFont="1" applyBorder="1" applyAlignment="1">
      <alignment horizontal="center" vertical="center"/>
    </xf>
    <xf numFmtId="166" fontId="25" fillId="0" borderId="4" xfId="0" applyNumberFormat="1" applyFont="1" applyBorder="1" applyAlignment="1">
      <alignment horizontal="center" vertical="center"/>
    </xf>
    <xf numFmtId="165" fontId="25" fillId="0" borderId="4" xfId="0" applyNumberFormat="1" applyFont="1" applyBorder="1" applyAlignment="1">
      <alignment horizontal="center" vertical="center"/>
    </xf>
    <xf numFmtId="165" fontId="17" fillId="0" borderId="4" xfId="0" applyNumberFormat="1" applyFont="1" applyBorder="1" applyAlignment="1">
      <alignment horizontal="center" vertical="center"/>
    </xf>
    <xf numFmtId="165" fontId="27" fillId="0" borderId="4" xfId="0" applyNumberFormat="1" applyFont="1" applyBorder="1" applyAlignment="1">
      <alignment horizontal="center" vertical="center"/>
    </xf>
    <xf numFmtId="1" fontId="17" fillId="0" borderId="4" xfId="0" applyNumberFormat="1" applyFont="1" applyBorder="1" applyAlignment="1">
      <alignment horizontal="center" vertical="center"/>
    </xf>
    <xf numFmtId="1" fontId="27" fillId="0" borderId="4" xfId="0" applyNumberFormat="1" applyFont="1" applyBorder="1" applyAlignment="1">
      <alignment horizontal="center" vertical="center"/>
    </xf>
    <xf numFmtId="0" fontId="17"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167" fontId="14" fillId="0" borderId="0" xfId="0" applyNumberFormat="1" applyFont="1" applyBorder="1" applyAlignment="1">
      <alignment horizontal="center" vertical="center"/>
    </xf>
    <xf numFmtId="2" fontId="14" fillId="0" borderId="0" xfId="0" applyNumberFormat="1" applyFont="1" applyBorder="1" applyAlignment="1">
      <alignment horizontal="center" vertical="center"/>
    </xf>
    <xf numFmtId="166" fontId="14" fillId="0" borderId="0" xfId="0" applyNumberFormat="1" applyFont="1" applyBorder="1" applyAlignment="1">
      <alignment horizontal="center" vertical="center"/>
    </xf>
    <xf numFmtId="165" fontId="14" fillId="0" borderId="0" xfId="0" applyNumberFormat="1" applyFont="1" applyBorder="1" applyAlignment="1">
      <alignment horizontal="center" vertical="center"/>
    </xf>
    <xf numFmtId="164" fontId="14" fillId="0" borderId="0" xfId="0" applyNumberFormat="1" applyFont="1" applyBorder="1" applyAlignment="1">
      <alignment horizontal="center" vertical="center"/>
    </xf>
    <xf numFmtId="1" fontId="14" fillId="0" borderId="0" xfId="0" applyNumberFormat="1" applyFont="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164" fontId="14" fillId="0" borderId="0" xfId="0" applyNumberFormat="1" applyFont="1" applyFill="1" applyBorder="1" applyAlignment="1">
      <alignment horizontal="center" vertical="center"/>
    </xf>
    <xf numFmtId="165" fontId="14" fillId="0" borderId="0" xfId="0" applyNumberFormat="1" applyFont="1" applyFill="1" applyBorder="1" applyAlignment="1">
      <alignment horizontal="center" vertical="center"/>
    </xf>
    <xf numFmtId="2" fontId="14" fillId="0" borderId="0" xfId="0" applyNumberFormat="1" applyFont="1" applyFill="1" applyBorder="1" applyAlignment="1">
      <alignment horizontal="center" vertical="center"/>
    </xf>
    <xf numFmtId="0" fontId="14" fillId="0" borderId="5" xfId="0" applyFont="1" applyBorder="1" applyAlignment="1">
      <alignment horizontal="left" vertical="center"/>
    </xf>
    <xf numFmtId="0" fontId="14" fillId="0" borderId="5" xfId="0" applyFont="1" applyBorder="1" applyAlignment="1">
      <alignment horizontal="center" vertical="center"/>
    </xf>
    <xf numFmtId="167" fontId="14" fillId="0" borderId="5" xfId="0" applyNumberFormat="1" applyFont="1" applyBorder="1" applyAlignment="1">
      <alignment horizontal="center" vertical="center"/>
    </xf>
    <xf numFmtId="166" fontId="14" fillId="0" borderId="5" xfId="0" applyNumberFormat="1" applyFont="1" applyBorder="1" applyAlignment="1">
      <alignment horizontal="center" vertical="center"/>
    </xf>
    <xf numFmtId="165" fontId="14" fillId="0" borderId="5" xfId="0" applyNumberFormat="1" applyFont="1" applyBorder="1" applyAlignment="1">
      <alignment horizontal="center" vertical="center"/>
    </xf>
    <xf numFmtId="164" fontId="14" fillId="0" borderId="5" xfId="0" applyNumberFormat="1" applyFont="1" applyBorder="1" applyAlignment="1">
      <alignment horizontal="center" vertical="center"/>
    </xf>
    <xf numFmtId="2" fontId="14" fillId="0" borderId="5" xfId="0" applyNumberFormat="1" applyFont="1" applyBorder="1" applyAlignment="1">
      <alignment horizontal="center" vertical="center"/>
    </xf>
    <xf numFmtId="1" fontId="14" fillId="0" borderId="5" xfId="0" applyNumberFormat="1" applyFont="1" applyBorder="1" applyAlignment="1">
      <alignment horizontal="center" vertical="center"/>
    </xf>
    <xf numFmtId="0" fontId="14" fillId="0" borderId="0" xfId="0" applyFont="1" applyAlignment="1">
      <alignment horizontal="center"/>
    </xf>
    <xf numFmtId="49" fontId="14" fillId="0" borderId="0" xfId="0" applyNumberFormat="1" applyFont="1" applyFill="1" applyBorder="1" applyAlignment="1">
      <alignment horizontal="left"/>
    </xf>
    <xf numFmtId="0" fontId="0" fillId="0" borderId="0" xfId="0" applyFont="1"/>
    <xf numFmtId="0" fontId="19" fillId="0" borderId="0" xfId="0" applyFont="1" applyFill="1"/>
    <xf numFmtId="15" fontId="19" fillId="0" borderId="0" xfId="0" applyNumberFormat="1" applyFont="1" applyFill="1" applyBorder="1" applyAlignment="1">
      <alignment horizontal="left"/>
    </xf>
    <xf numFmtId="0" fontId="12" fillId="0" borderId="0" xfId="0" applyFont="1" applyBorder="1" applyAlignment="1">
      <alignment horizontal="left" vertical="center" wrapText="1"/>
    </xf>
    <xf numFmtId="0" fontId="14" fillId="0" borderId="0" xfId="0" applyFont="1" applyAlignment="1">
      <alignment vertical="top" wrapText="1"/>
    </xf>
  </cellXfs>
  <cellStyles count="3">
    <cellStyle name="Normal" xfId="0" builtinId="0"/>
    <cellStyle name="Normal 2" xfId="2"/>
    <cellStyle name="Normal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4200525</xdr:colOff>
      <xdr:row>0</xdr:row>
      <xdr:rowOff>47625</xdr:rowOff>
    </xdr:from>
    <xdr:to>
      <xdr:col>0</xdr:col>
      <xdr:colOff>6067425</xdr:colOff>
      <xdr:row>1</xdr:row>
      <xdr:rowOff>209550</xdr:rowOff>
    </xdr:to>
    <xdr:pic>
      <xdr:nvPicPr>
        <xdr:cNvPr id="3"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tabSelected="1" zoomScaleNormal="100" workbookViewId="0"/>
  </sheetViews>
  <sheetFormatPr defaultRowHeight="12"/>
  <cols>
    <col min="1" max="1" width="99.5703125" customWidth="1"/>
    <col min="2" max="2" width="51.28515625" customWidth="1"/>
  </cols>
  <sheetData>
    <row r="1" spans="1:9" ht="15.75">
      <c r="A1" s="5" t="s">
        <v>18</v>
      </c>
    </row>
    <row r="2" spans="1:9" ht="15.75">
      <c r="A2" s="21" t="s">
        <v>104</v>
      </c>
    </row>
    <row r="3" spans="1:9" ht="15" customHeight="1">
      <c r="A3" s="6"/>
    </row>
    <row r="4" spans="1:9" ht="37.5">
      <c r="A4" s="19" t="s">
        <v>66</v>
      </c>
    </row>
    <row r="5" spans="1:9" ht="15" customHeight="1">
      <c r="A5" s="7"/>
    </row>
    <row r="6" spans="1:9" ht="15">
      <c r="A6" s="14" t="s">
        <v>105</v>
      </c>
      <c r="B6" s="15"/>
    </row>
    <row r="7" spans="1:9" ht="15">
      <c r="A7" s="14"/>
      <c r="B7" s="16"/>
    </row>
    <row r="8" spans="1:9" ht="45">
      <c r="A8" s="9" t="s">
        <v>67</v>
      </c>
      <c r="B8" s="88"/>
      <c r="C8" s="88"/>
      <c r="D8" s="88"/>
      <c r="E8" s="88"/>
      <c r="F8" s="88"/>
      <c r="G8" s="88"/>
      <c r="H8" s="88"/>
      <c r="I8" s="88"/>
    </row>
    <row r="9" spans="1:9" ht="15" customHeight="1">
      <c r="A9" s="9"/>
    </row>
    <row r="10" spans="1:9" ht="45">
      <c r="A10" s="9" t="s">
        <v>117</v>
      </c>
    </row>
    <row r="11" spans="1:9" ht="14.25">
      <c r="A11" s="9"/>
    </row>
    <row r="12" spans="1:9" ht="101.25" customHeight="1">
      <c r="A12" s="14" t="s">
        <v>58</v>
      </c>
    </row>
    <row r="13" spans="1:9" ht="37.5" customHeight="1">
      <c r="A13" s="14" t="s">
        <v>19</v>
      </c>
    </row>
    <row r="14" spans="1:9" ht="48">
      <c r="A14" s="27" t="s">
        <v>107</v>
      </c>
    </row>
    <row r="15" spans="1:9" ht="14.25">
      <c r="A15" s="9"/>
    </row>
    <row r="16" spans="1:9" ht="15">
      <c r="A16" s="9" t="s">
        <v>132</v>
      </c>
    </row>
    <row r="17" spans="1:2" ht="14.25">
      <c r="A17" s="9"/>
    </row>
    <row r="18" spans="1:2" ht="14.25">
      <c r="A18" s="9" t="s">
        <v>56</v>
      </c>
    </row>
    <row r="19" spans="1:2" s="20" customFormat="1" ht="45">
      <c r="A19" s="25" t="s">
        <v>108</v>
      </c>
      <c r="B19" s="24"/>
    </row>
    <row r="20" spans="1:2" s="20" customFormat="1" ht="32.25" customHeight="1">
      <c r="A20" s="23" t="s">
        <v>59</v>
      </c>
      <c r="B20" s="24"/>
    </row>
    <row r="21" spans="1:2" s="20" customFormat="1" ht="50.25" customHeight="1">
      <c r="A21" s="23" t="s">
        <v>109</v>
      </c>
    </row>
    <row r="22" spans="1:2" s="20" customFormat="1" ht="60">
      <c r="A22" s="23" t="s">
        <v>60</v>
      </c>
    </row>
    <row r="23" spans="1:2" s="20" customFormat="1" ht="48" customHeight="1">
      <c r="A23" s="23" t="s">
        <v>61</v>
      </c>
    </row>
    <row r="24" spans="1:2" s="20" customFormat="1" ht="66.75" customHeight="1">
      <c r="A24" s="23" t="s">
        <v>110</v>
      </c>
    </row>
    <row r="25" spans="1:2" s="10" customFormat="1" ht="90">
      <c r="A25" s="14" t="s">
        <v>62</v>
      </c>
      <c r="B25" s="11"/>
    </row>
    <row r="26" spans="1:2" ht="6.95" customHeight="1">
      <c r="A26" s="8"/>
    </row>
    <row r="27" spans="1:2" ht="15">
      <c r="A27" s="12" t="s">
        <v>51</v>
      </c>
      <c r="B27" s="4"/>
    </row>
    <row r="28" spans="1:2" ht="15">
      <c r="A28" s="12" t="s">
        <v>52</v>
      </c>
    </row>
    <row r="29" spans="1:2" ht="15">
      <c r="A29" s="12" t="s">
        <v>53</v>
      </c>
    </row>
    <row r="30" spans="1:2" ht="15">
      <c r="A30" s="12" t="s">
        <v>20</v>
      </c>
    </row>
    <row r="31" spans="1:2" ht="15">
      <c r="A31" s="13" t="s">
        <v>21</v>
      </c>
    </row>
    <row r="32" spans="1:2" ht="15">
      <c r="A32" s="17"/>
    </row>
    <row r="38" spans="1:1" ht="12.75">
      <c r="A38" s="18"/>
    </row>
  </sheetData>
  <mergeCells count="1">
    <mergeCell ref="B8:I8"/>
  </mergeCells>
  <phoneticPr fontId="6"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heetViews>
  <sheetFormatPr defaultColWidth="9.140625" defaultRowHeight="12"/>
  <cols>
    <col min="1" max="1" width="36.5703125" style="29" customWidth="1"/>
    <col min="2" max="2" width="82.140625" style="29" customWidth="1"/>
    <col min="3" max="3" width="45.28515625" style="29" customWidth="1"/>
    <col min="4" max="4" width="33.42578125" style="29" customWidth="1"/>
    <col min="5" max="16384" width="9.140625" style="29"/>
  </cols>
  <sheetData>
    <row r="1" spans="1:5" ht="23.25" customHeight="1">
      <c r="A1" s="22" t="s">
        <v>45</v>
      </c>
      <c r="B1" s="28"/>
    </row>
    <row r="2" spans="1:5">
      <c r="A2" s="30" t="s">
        <v>38</v>
      </c>
      <c r="B2" s="31"/>
    </row>
    <row r="3" spans="1:5">
      <c r="A3" s="31" t="s">
        <v>25</v>
      </c>
      <c r="B3" s="26" t="s">
        <v>111</v>
      </c>
    </row>
    <row r="4" spans="1:5">
      <c r="A4" s="31" t="s">
        <v>26</v>
      </c>
      <c r="B4" s="32" t="s">
        <v>66</v>
      </c>
    </row>
    <row r="5" spans="1:5">
      <c r="A5" s="31" t="s">
        <v>33</v>
      </c>
      <c r="B5" s="32" t="s">
        <v>34</v>
      </c>
    </row>
    <row r="6" spans="1:5">
      <c r="A6" s="31" t="s">
        <v>42</v>
      </c>
      <c r="B6" s="87">
        <v>42476</v>
      </c>
    </row>
    <row r="7" spans="1:5">
      <c r="A7" s="31" t="s">
        <v>27</v>
      </c>
      <c r="B7" s="32" t="s">
        <v>112</v>
      </c>
    </row>
    <row r="8" spans="1:5">
      <c r="A8" s="31" t="s">
        <v>41</v>
      </c>
      <c r="B8" s="32" t="s">
        <v>34</v>
      </c>
    </row>
    <row r="9" spans="1:5">
      <c r="A9" s="31" t="s">
        <v>28</v>
      </c>
      <c r="B9" s="32">
        <v>20</v>
      </c>
    </row>
    <row r="10" spans="1:5">
      <c r="A10" s="31" t="s">
        <v>29</v>
      </c>
      <c r="B10" s="26" t="s">
        <v>133</v>
      </c>
      <c r="C10" s="86"/>
    </row>
    <row r="11" spans="1:5" ht="14.25">
      <c r="A11" s="31" t="s">
        <v>30</v>
      </c>
      <c r="B11" s="26" t="s">
        <v>134</v>
      </c>
      <c r="C11" s="9"/>
    </row>
    <row r="12" spans="1:5">
      <c r="A12" s="33" t="s">
        <v>43</v>
      </c>
      <c r="B12" s="32" t="s">
        <v>37</v>
      </c>
    </row>
    <row r="13" spans="1:5">
      <c r="A13" s="33"/>
      <c r="B13" s="32"/>
    </row>
    <row r="14" spans="1:5" ht="15" customHeight="1">
      <c r="A14" s="34" t="s">
        <v>47</v>
      </c>
      <c r="B14" s="35"/>
    </row>
    <row r="15" spans="1:5" ht="208.5" customHeight="1">
      <c r="A15" s="89" t="s">
        <v>114</v>
      </c>
      <c r="B15" s="89"/>
      <c r="C15" s="49"/>
      <c r="E15" s="36"/>
    </row>
    <row r="16" spans="1:5" ht="17.25" customHeight="1">
      <c r="A16" s="37"/>
      <c r="B16" s="37"/>
      <c r="C16" s="38"/>
      <c r="E16" s="36"/>
    </row>
    <row r="17" spans="1:4" ht="15.75" customHeight="1">
      <c r="A17" s="39" t="s">
        <v>39</v>
      </c>
      <c r="B17" s="40" t="s">
        <v>46</v>
      </c>
      <c r="C17" s="41"/>
      <c r="D17" s="41"/>
    </row>
    <row r="18" spans="1:4">
      <c r="A18" s="31" t="s">
        <v>31</v>
      </c>
      <c r="B18" s="42" t="s">
        <v>115</v>
      </c>
      <c r="C18" s="35"/>
      <c r="D18" s="35"/>
    </row>
    <row r="19" spans="1:4">
      <c r="A19" s="31" t="s">
        <v>40</v>
      </c>
      <c r="B19" s="32" t="s">
        <v>44</v>
      </c>
      <c r="C19" s="35"/>
      <c r="D19" s="35"/>
    </row>
    <row r="20" spans="1:4">
      <c r="A20" s="31" t="s">
        <v>32</v>
      </c>
      <c r="B20" s="32" t="s">
        <v>106</v>
      </c>
      <c r="C20" s="35"/>
      <c r="D20" s="35"/>
    </row>
    <row r="21" spans="1:4" ht="15.75" customHeight="1">
      <c r="A21" s="31" t="s">
        <v>48</v>
      </c>
      <c r="B21" s="42" t="s">
        <v>113</v>
      </c>
      <c r="C21" s="43"/>
      <c r="D21" s="44"/>
    </row>
    <row r="22" spans="1:4">
      <c r="A22" s="31" t="s">
        <v>35</v>
      </c>
      <c r="B22" s="32" t="s">
        <v>116</v>
      </c>
      <c r="C22" s="35"/>
      <c r="D22" s="35"/>
    </row>
    <row r="23" spans="1:4">
      <c r="A23" s="31" t="s">
        <v>36</v>
      </c>
      <c r="B23" s="32" t="s">
        <v>55</v>
      </c>
      <c r="C23" s="35"/>
      <c r="D23" s="35"/>
    </row>
    <row r="24" spans="1:4">
      <c r="A24" s="45"/>
      <c r="B24" s="46"/>
    </row>
    <row r="25" spans="1:4">
      <c r="A25" s="47"/>
      <c r="B25" s="42"/>
    </row>
    <row r="26" spans="1:4">
      <c r="A26" s="31"/>
    </row>
    <row r="27" spans="1:4">
      <c r="A27" s="31"/>
    </row>
    <row r="28" spans="1:4">
      <c r="A28" s="31"/>
    </row>
    <row r="29" spans="1:4">
      <c r="A29" s="36"/>
    </row>
    <row r="30" spans="1:4">
      <c r="A30" s="48"/>
    </row>
    <row r="31" spans="1:4">
      <c r="A31" s="48"/>
    </row>
    <row r="32" spans="1:4">
      <c r="A32" s="48"/>
    </row>
    <row r="34" spans="1:2">
      <c r="B34" s="43"/>
    </row>
    <row r="41" spans="1:2">
      <c r="A41" s="31"/>
    </row>
    <row r="42" spans="1:2">
      <c r="A42" s="31"/>
    </row>
    <row r="43" spans="1:2">
      <c r="B43" s="43"/>
    </row>
    <row r="44" spans="1:2">
      <c r="B44" s="43"/>
    </row>
    <row r="45" spans="1:2">
      <c r="B45" s="43"/>
    </row>
    <row r="46" spans="1:2">
      <c r="B46" s="43"/>
    </row>
  </sheetData>
  <mergeCells count="1">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sqref="A1:H1"/>
    </sheetView>
  </sheetViews>
  <sheetFormatPr defaultColWidth="9.140625" defaultRowHeight="12"/>
  <cols>
    <col min="1" max="2" width="18.140625" style="83" customWidth="1"/>
    <col min="3" max="5" width="15.85546875" style="83" customWidth="1"/>
    <col min="6" max="6" width="23.7109375" style="83" customWidth="1"/>
    <col min="7" max="7" width="16.140625" style="83" customWidth="1"/>
    <col min="8" max="8" width="11.5703125" style="83" customWidth="1"/>
    <col min="9" max="9" width="12.28515625" style="29" customWidth="1"/>
    <col min="10" max="11" width="12" style="29" customWidth="1"/>
    <col min="12" max="12" width="10.5703125" style="29" customWidth="1"/>
    <col min="13" max="13" width="12.140625" style="29" customWidth="1"/>
    <col min="14" max="15" width="9.140625" style="29"/>
    <col min="16" max="16" width="15.5703125" style="29" customWidth="1"/>
    <col min="17" max="17" width="15.140625" style="29" customWidth="1"/>
    <col min="18" max="16384" width="9.140625" style="29"/>
  </cols>
  <sheetData>
    <row r="1" spans="1:17" ht="23.45" customHeight="1">
      <c r="A1" s="88" t="s">
        <v>131</v>
      </c>
      <c r="B1" s="88"/>
      <c r="C1" s="88"/>
      <c r="D1" s="88"/>
      <c r="E1" s="88"/>
      <c r="F1" s="88"/>
      <c r="G1" s="88"/>
      <c r="H1" s="88"/>
      <c r="I1" s="50"/>
      <c r="J1" s="51"/>
    </row>
    <row r="2" spans="1:17" s="61" customFormat="1" ht="22.15" customHeight="1">
      <c r="A2" s="52" t="s">
        <v>57</v>
      </c>
      <c r="B2" s="52" t="s">
        <v>65</v>
      </c>
      <c r="C2" s="53" t="s">
        <v>91</v>
      </c>
      <c r="D2" s="53" t="s">
        <v>49</v>
      </c>
      <c r="E2" s="53" t="s">
        <v>50</v>
      </c>
      <c r="F2" s="53" t="s">
        <v>54</v>
      </c>
      <c r="G2" s="54" t="s">
        <v>63</v>
      </c>
      <c r="H2" s="54" t="s">
        <v>64</v>
      </c>
      <c r="I2" s="55" t="s">
        <v>118</v>
      </c>
      <c r="J2" s="56" t="s">
        <v>125</v>
      </c>
      <c r="K2" s="57" t="s">
        <v>126</v>
      </c>
      <c r="L2" s="58" t="s">
        <v>127</v>
      </c>
      <c r="M2" s="56" t="s">
        <v>128</v>
      </c>
      <c r="N2" s="53" t="s">
        <v>119</v>
      </c>
      <c r="O2" s="59" t="s">
        <v>129</v>
      </c>
      <c r="P2" s="53" t="s">
        <v>130</v>
      </c>
      <c r="Q2" s="60" t="s">
        <v>120</v>
      </c>
    </row>
    <row r="3" spans="1:17" s="63" customFormat="1">
      <c r="A3" s="62" t="s">
        <v>68</v>
      </c>
      <c r="B3" s="63" t="s">
        <v>87</v>
      </c>
      <c r="C3" s="63">
        <v>15</v>
      </c>
      <c r="D3" s="63">
        <v>337410</v>
      </c>
      <c r="E3" s="63">
        <v>5511611</v>
      </c>
      <c r="F3" s="63" t="s">
        <v>92</v>
      </c>
      <c r="G3" s="64">
        <v>5.7097310634981433</v>
      </c>
      <c r="H3" s="65">
        <v>42.120003328859994</v>
      </c>
      <c r="I3" s="66">
        <v>8.1966516516620166E-2</v>
      </c>
      <c r="J3" s="67">
        <v>0.51065188296254183</v>
      </c>
      <c r="K3" s="67">
        <v>8.1997313481003008E-6</v>
      </c>
      <c r="L3" s="68">
        <f t="shared" ref="L3:L22" si="0">((J3/0.512638)-1)*10000</f>
        <v>-38.743070889364347</v>
      </c>
      <c r="M3" s="67">
        <f t="shared" ref="M3:M22" si="1">J3-(I3*(EXP(0.00000000000654*O3*1000000)-1))</f>
        <v>0.50919166388138981</v>
      </c>
      <c r="N3" s="65">
        <f t="shared" ref="N3:N22" si="2">IF(I3&gt;0.14,"N/A",LN((0.513163-J3)/(0.2137-I3)+1)*(1/0.00000000000654)/1000000000)</f>
        <v>2.887262383506525</v>
      </c>
      <c r="O3" s="69">
        <v>2700</v>
      </c>
      <c r="P3" s="67">
        <f t="shared" ref="P3:P22" si="3">0.512638-(0.1967*(EXP(0.00000000000654*O3*1000000)-1))</f>
        <v>0.50913382408196706</v>
      </c>
      <c r="Q3" s="68">
        <f t="shared" ref="Q3:Q22" si="4">((M3/P3)-1)*10000</f>
        <v>1.1360431518570024</v>
      </c>
    </row>
    <row r="4" spans="1:17" s="63" customFormat="1">
      <c r="A4" s="62" t="s">
        <v>69</v>
      </c>
      <c r="B4" s="63" t="s">
        <v>87</v>
      </c>
      <c r="C4" s="63">
        <v>15</v>
      </c>
      <c r="D4" s="63">
        <v>327579</v>
      </c>
      <c r="E4" s="63">
        <v>5523519</v>
      </c>
      <c r="F4" s="63" t="s">
        <v>93</v>
      </c>
      <c r="G4" s="64">
        <v>3.5823917244737231</v>
      </c>
      <c r="H4" s="65">
        <v>24.430720353627166</v>
      </c>
      <c r="I4" s="66">
        <v>8.8663735136762803E-2</v>
      </c>
      <c r="J4" s="67">
        <v>0.51073118435614484</v>
      </c>
      <c r="K4" s="67">
        <v>9.248662891183094E-6</v>
      </c>
      <c r="L4" s="68">
        <f t="shared" si="0"/>
        <v>-37.196143162527839</v>
      </c>
      <c r="M4" s="67">
        <f t="shared" si="1"/>
        <v>0.50915165550271779</v>
      </c>
      <c r="N4" s="65">
        <f t="shared" si="2"/>
        <v>2.9452859572048653</v>
      </c>
      <c r="O4" s="69">
        <v>2700</v>
      </c>
      <c r="P4" s="67">
        <f t="shared" si="3"/>
        <v>0.50913382408196706</v>
      </c>
      <c r="Q4" s="68">
        <f t="shared" si="4"/>
        <v>0.35023052697091828</v>
      </c>
    </row>
    <row r="5" spans="1:17" s="63" customFormat="1">
      <c r="A5" s="62" t="s">
        <v>70</v>
      </c>
      <c r="B5" s="63" t="s">
        <v>87</v>
      </c>
      <c r="C5" s="63">
        <v>15</v>
      </c>
      <c r="D5" s="63">
        <v>320375</v>
      </c>
      <c r="E5" s="63">
        <v>5545439</v>
      </c>
      <c r="F5" s="63" t="s">
        <v>93</v>
      </c>
      <c r="G5" s="65">
        <v>14.747270128171724</v>
      </c>
      <c r="H5" s="65">
        <v>92.57482279343759</v>
      </c>
      <c r="I5" s="66">
        <v>9.632254934469664E-2</v>
      </c>
      <c r="J5" s="67">
        <v>0.51085956817842471</v>
      </c>
      <c r="K5" s="67">
        <v>9.5128401597114783E-6</v>
      </c>
      <c r="L5" s="68">
        <f t="shared" si="0"/>
        <v>-34.691767320708109</v>
      </c>
      <c r="M5" s="67">
        <f t="shared" si="1"/>
        <v>0.50914359889638494</v>
      </c>
      <c r="N5" s="65">
        <f t="shared" si="2"/>
        <v>2.9715705922189088</v>
      </c>
      <c r="O5" s="69">
        <v>2700</v>
      </c>
      <c r="P5" s="67">
        <f t="shared" si="3"/>
        <v>0.50913382408196706</v>
      </c>
      <c r="Q5" s="68">
        <f t="shared" si="4"/>
        <v>0.19198909904538652</v>
      </c>
    </row>
    <row r="6" spans="1:17" s="63" customFormat="1">
      <c r="A6" s="62" t="s">
        <v>71</v>
      </c>
      <c r="B6" s="63" t="s">
        <v>87</v>
      </c>
      <c r="C6" s="63">
        <v>15</v>
      </c>
      <c r="D6" s="63">
        <v>301921</v>
      </c>
      <c r="E6" s="63">
        <v>5578488</v>
      </c>
      <c r="F6" s="63" t="s">
        <v>93</v>
      </c>
      <c r="G6" s="64">
        <v>8.7685901994260433</v>
      </c>
      <c r="H6" s="65">
        <v>63.17803408270008</v>
      </c>
      <c r="I6" s="66">
        <v>8.3921432497088777E-2</v>
      </c>
      <c r="J6" s="67">
        <v>0.51067485877370344</v>
      </c>
      <c r="K6" s="67">
        <v>9.6527712243613086E-6</v>
      </c>
      <c r="L6" s="68">
        <f t="shared" si="0"/>
        <v>-38.294883061664734</v>
      </c>
      <c r="M6" s="67">
        <f t="shared" si="1"/>
        <v>0.50917981320805461</v>
      </c>
      <c r="N6" s="65">
        <f t="shared" si="2"/>
        <v>2.9037818824915367</v>
      </c>
      <c r="O6" s="69">
        <v>2700</v>
      </c>
      <c r="P6" s="67">
        <f t="shared" si="3"/>
        <v>0.50913382408196706</v>
      </c>
      <c r="Q6" s="68">
        <f t="shared" si="4"/>
        <v>0.90328168965259081</v>
      </c>
    </row>
    <row r="7" spans="1:17" s="63" customFormat="1">
      <c r="A7" s="62" t="s">
        <v>72</v>
      </c>
      <c r="B7" s="63" t="s">
        <v>87</v>
      </c>
      <c r="C7" s="63">
        <v>15</v>
      </c>
      <c r="D7" s="63">
        <v>294166</v>
      </c>
      <c r="E7" s="63">
        <v>5559908</v>
      </c>
      <c r="F7" s="63" t="s">
        <v>94</v>
      </c>
      <c r="G7" s="64">
        <v>6.6695036890123465</v>
      </c>
      <c r="H7" s="65">
        <v>37.596160425400413</v>
      </c>
      <c r="I7" s="66">
        <v>0.10726529845164041</v>
      </c>
      <c r="J7" s="67">
        <v>0.51065814999223103</v>
      </c>
      <c r="K7" s="67">
        <v>8.448498080510829E-6</v>
      </c>
      <c r="L7" s="68">
        <f t="shared" si="0"/>
        <v>-38.62082030144154</v>
      </c>
      <c r="M7" s="67">
        <f t="shared" si="1"/>
        <v>0.50874723755870355</v>
      </c>
      <c r="N7" s="65">
        <f t="shared" si="2"/>
        <v>3.5568026621851949</v>
      </c>
      <c r="O7" s="69">
        <v>2700</v>
      </c>
      <c r="P7" s="67">
        <f t="shared" si="3"/>
        <v>0.50913382408196706</v>
      </c>
      <c r="Q7" s="68">
        <f t="shared" si="4"/>
        <v>-7.5930237783861099</v>
      </c>
    </row>
    <row r="8" spans="1:17" s="63" customFormat="1">
      <c r="A8" s="62" t="s">
        <v>73</v>
      </c>
      <c r="B8" s="63" t="s">
        <v>87</v>
      </c>
      <c r="C8" s="63">
        <v>15</v>
      </c>
      <c r="D8" s="69">
        <v>331802.51</v>
      </c>
      <c r="E8" s="69">
        <v>5606384.04</v>
      </c>
      <c r="F8" s="63" t="s">
        <v>95</v>
      </c>
      <c r="G8" s="64">
        <v>5.688398077974111</v>
      </c>
      <c r="H8" s="65">
        <v>32.594946268342703</v>
      </c>
      <c r="I8" s="66">
        <v>0.10552343842224499</v>
      </c>
      <c r="J8" s="67">
        <v>0.51104872556095404</v>
      </c>
      <c r="K8" s="67">
        <v>8.8606051353169843E-6</v>
      </c>
      <c r="L8" s="68">
        <f t="shared" si="0"/>
        <v>-31.001885132315721</v>
      </c>
      <c r="M8" s="67">
        <f t="shared" si="1"/>
        <v>0.50916884405761254</v>
      </c>
      <c r="N8" s="65">
        <f t="shared" si="2"/>
        <v>2.9596511909875138</v>
      </c>
      <c r="O8" s="69">
        <v>2700</v>
      </c>
      <c r="P8" s="67">
        <f t="shared" si="3"/>
        <v>0.50913382408196706</v>
      </c>
      <c r="Q8" s="68">
        <f t="shared" si="4"/>
        <v>0.68783439616471043</v>
      </c>
    </row>
    <row r="9" spans="1:17" s="63" customFormat="1">
      <c r="A9" s="62" t="s">
        <v>74</v>
      </c>
      <c r="B9" s="63" t="s">
        <v>87</v>
      </c>
      <c r="C9" s="63">
        <v>14</v>
      </c>
      <c r="D9" s="63">
        <v>704262</v>
      </c>
      <c r="E9" s="63">
        <v>5613042</v>
      </c>
      <c r="F9" s="63" t="s">
        <v>96</v>
      </c>
      <c r="G9" s="64">
        <v>1.2106818316597261</v>
      </c>
      <c r="H9" s="64">
        <v>7.8824698609560375</v>
      </c>
      <c r="I9" s="66">
        <v>9.2870317163275318E-2</v>
      </c>
      <c r="J9" s="67">
        <v>0.51083949050969724</v>
      </c>
      <c r="K9" s="67">
        <v>1.3530194529448396E-5</v>
      </c>
      <c r="L9" s="68">
        <f t="shared" si="0"/>
        <v>-35.083421250527991</v>
      </c>
      <c r="M9" s="67">
        <f t="shared" si="1"/>
        <v>0.5091850221370301</v>
      </c>
      <c r="N9" s="65">
        <f t="shared" si="2"/>
        <v>2.9123963811134677</v>
      </c>
      <c r="O9" s="69">
        <v>2700</v>
      </c>
      <c r="P9" s="67">
        <f t="shared" si="3"/>
        <v>0.50913382408196706</v>
      </c>
      <c r="Q9" s="68">
        <f t="shared" si="4"/>
        <v>1.0055913129591865</v>
      </c>
    </row>
    <row r="10" spans="1:17" s="63" customFormat="1">
      <c r="A10" s="62" t="s">
        <v>75</v>
      </c>
      <c r="B10" s="63" t="s">
        <v>87</v>
      </c>
      <c r="C10" s="63">
        <v>15</v>
      </c>
      <c r="D10" s="63">
        <v>331862</v>
      </c>
      <c r="E10" s="63">
        <v>5639923</v>
      </c>
      <c r="F10" s="63" t="s">
        <v>97</v>
      </c>
      <c r="G10" s="64">
        <v>2.0871661156215948</v>
      </c>
      <c r="H10" s="65">
        <v>12.074541791008672</v>
      </c>
      <c r="I10" s="66">
        <v>0.10451908016982389</v>
      </c>
      <c r="J10" s="67">
        <v>0.51107881867458371</v>
      </c>
      <c r="K10" s="67">
        <v>9.1980156841812612E-6</v>
      </c>
      <c r="L10" s="68">
        <f t="shared" si="0"/>
        <v>-30.414860494468734</v>
      </c>
      <c r="M10" s="67">
        <f t="shared" si="1"/>
        <v>0.50921682963693216</v>
      </c>
      <c r="N10" s="65">
        <f t="shared" si="2"/>
        <v>2.8913350679560796</v>
      </c>
      <c r="O10" s="69">
        <v>2700</v>
      </c>
      <c r="P10" s="67">
        <f t="shared" si="3"/>
        <v>0.50913382408196706</v>
      </c>
      <c r="Q10" s="68">
        <f t="shared" si="4"/>
        <v>1.6303288259189586</v>
      </c>
    </row>
    <row r="11" spans="1:17" s="63" customFormat="1">
      <c r="A11" s="62" t="s">
        <v>76</v>
      </c>
      <c r="B11" s="63" t="s">
        <v>87</v>
      </c>
      <c r="C11" s="63">
        <v>14</v>
      </c>
      <c r="D11" s="63">
        <v>692867</v>
      </c>
      <c r="E11" s="63">
        <v>5640256</v>
      </c>
      <c r="F11" s="63" t="s">
        <v>98</v>
      </c>
      <c r="G11" s="64">
        <v>7.8001448166329288</v>
      </c>
      <c r="H11" s="65">
        <v>52.837390526000995</v>
      </c>
      <c r="I11" s="66">
        <v>8.9262804435051163E-2</v>
      </c>
      <c r="J11" s="67">
        <v>0.51077143994958285</v>
      </c>
      <c r="K11" s="67">
        <v>7.7709142029867316E-6</v>
      </c>
      <c r="L11" s="68">
        <f t="shared" si="0"/>
        <v>-36.410879615190737</v>
      </c>
      <c r="M11" s="67">
        <f t="shared" si="1"/>
        <v>0.50918123878192956</v>
      </c>
      <c r="N11" s="65">
        <f t="shared" si="2"/>
        <v>2.9108043213717028</v>
      </c>
      <c r="O11" s="69">
        <v>2700</v>
      </c>
      <c r="P11" s="67">
        <f t="shared" si="3"/>
        <v>0.50913382408196706</v>
      </c>
      <c r="Q11" s="68">
        <f t="shared" si="4"/>
        <v>0.93128167329981082</v>
      </c>
    </row>
    <row r="12" spans="1:17" s="63" customFormat="1">
      <c r="A12" s="70" t="s">
        <v>77</v>
      </c>
      <c r="B12" s="71" t="s">
        <v>88</v>
      </c>
      <c r="C12" s="71">
        <v>14</v>
      </c>
      <c r="D12" s="71">
        <v>409549</v>
      </c>
      <c r="E12" s="71">
        <v>6048568</v>
      </c>
      <c r="F12" s="71" t="s">
        <v>99</v>
      </c>
      <c r="G12" s="64">
        <v>4.3882272863679699</v>
      </c>
      <c r="H12" s="65">
        <v>14.071719604864837</v>
      </c>
      <c r="I12" s="66">
        <v>0.18856069199293812</v>
      </c>
      <c r="J12" s="67">
        <v>0.51279014565346059</v>
      </c>
      <c r="K12" s="67">
        <v>8.3344381509817526E-6</v>
      </c>
      <c r="L12" s="72">
        <f t="shared" si="0"/>
        <v>2.9678965168522531</v>
      </c>
      <c r="M12" s="73">
        <f t="shared" si="1"/>
        <v>0.50943097007659588</v>
      </c>
      <c r="N12" s="74" t="str">
        <f t="shared" si="2"/>
        <v>N/A</v>
      </c>
      <c r="O12" s="69">
        <v>2700</v>
      </c>
      <c r="P12" s="73">
        <f t="shared" si="3"/>
        <v>0.50913382408196706</v>
      </c>
      <c r="Q12" s="72">
        <f t="shared" si="4"/>
        <v>5.8363043383469204</v>
      </c>
    </row>
    <row r="13" spans="1:17" s="63" customFormat="1">
      <c r="A13" s="62" t="s">
        <v>78</v>
      </c>
      <c r="B13" s="63" t="s">
        <v>88</v>
      </c>
      <c r="C13" s="63">
        <v>14</v>
      </c>
      <c r="D13" s="63">
        <v>422126</v>
      </c>
      <c r="E13" s="63">
        <v>6049100</v>
      </c>
      <c r="F13" s="63" t="s">
        <v>100</v>
      </c>
      <c r="G13" s="64">
        <v>2.9842125738911252</v>
      </c>
      <c r="H13" s="65">
        <v>10.341758220671968</v>
      </c>
      <c r="I13" s="66">
        <v>0.17447957639146178</v>
      </c>
      <c r="J13" s="67">
        <v>0.5125277073458735</v>
      </c>
      <c r="K13" s="67">
        <v>9.2699198249476739E-6</v>
      </c>
      <c r="L13" s="68">
        <f t="shared" si="0"/>
        <v>-2.1514724645177452</v>
      </c>
      <c r="M13" s="67">
        <f t="shared" si="1"/>
        <v>0.50941938436783818</v>
      </c>
      <c r="N13" s="65" t="str">
        <f t="shared" si="2"/>
        <v>N/A</v>
      </c>
      <c r="O13" s="69">
        <v>2700</v>
      </c>
      <c r="P13" s="67">
        <f t="shared" si="3"/>
        <v>0.50913382408196706</v>
      </c>
      <c r="Q13" s="68">
        <f t="shared" si="4"/>
        <v>5.6087470987820076</v>
      </c>
    </row>
    <row r="14" spans="1:17" s="63" customFormat="1">
      <c r="A14" s="62" t="s">
        <v>79</v>
      </c>
      <c r="B14" s="63" t="s">
        <v>88</v>
      </c>
      <c r="C14" s="63">
        <v>14</v>
      </c>
      <c r="D14" s="63">
        <v>424045</v>
      </c>
      <c r="E14" s="63">
        <v>6044651</v>
      </c>
      <c r="F14" s="63" t="s">
        <v>101</v>
      </c>
      <c r="G14" s="64">
        <v>3.0994634514189743</v>
      </c>
      <c r="H14" s="65">
        <v>15.858965868862056</v>
      </c>
      <c r="I14" s="66">
        <v>0.11817371201223462</v>
      </c>
      <c r="J14" s="67">
        <v>0.51184865969722237</v>
      </c>
      <c r="K14" s="67">
        <v>1.497760625215204E-5</v>
      </c>
      <c r="L14" s="68">
        <f t="shared" si="0"/>
        <v>-15.397615915668794</v>
      </c>
      <c r="M14" s="67">
        <f t="shared" si="1"/>
        <v>0.5097434157939289</v>
      </c>
      <c r="N14" s="65">
        <f t="shared" si="2"/>
        <v>2.0894714797145073</v>
      </c>
      <c r="O14" s="69">
        <v>2700</v>
      </c>
      <c r="P14" s="67">
        <f t="shared" si="3"/>
        <v>0.50913382408196706</v>
      </c>
      <c r="Q14" s="68">
        <f t="shared" si="4"/>
        <v>11.973113612340214</v>
      </c>
    </row>
    <row r="15" spans="1:17" s="63" customFormat="1">
      <c r="A15" s="62" t="s">
        <v>80</v>
      </c>
      <c r="B15" s="63" t="s">
        <v>88</v>
      </c>
      <c r="C15" s="63">
        <v>14</v>
      </c>
      <c r="D15" s="63">
        <v>405787</v>
      </c>
      <c r="E15" s="63">
        <v>6045300</v>
      </c>
      <c r="F15" s="63" t="s">
        <v>99</v>
      </c>
      <c r="G15" s="64">
        <v>2.1234245537138983</v>
      </c>
      <c r="H15" s="65">
        <v>6.4712763418110146</v>
      </c>
      <c r="I15" s="66">
        <v>0.19840659848110376</v>
      </c>
      <c r="J15" s="67">
        <v>0.51282248342459524</v>
      </c>
      <c r="K15" s="67">
        <v>1.1009934241652656E-5</v>
      </c>
      <c r="L15" s="68">
        <f t="shared" si="0"/>
        <v>3.5987075596266571</v>
      </c>
      <c r="M15" s="67">
        <f t="shared" si="1"/>
        <v>0.50928790475465968</v>
      </c>
      <c r="N15" s="65" t="str">
        <f t="shared" si="2"/>
        <v>N/A</v>
      </c>
      <c r="O15" s="69">
        <v>2700</v>
      </c>
      <c r="P15" s="67">
        <f t="shared" si="3"/>
        <v>0.50913382408196706</v>
      </c>
      <c r="Q15" s="68">
        <f t="shared" si="4"/>
        <v>3.0263295307575433</v>
      </c>
    </row>
    <row r="16" spans="1:17" s="63" customFormat="1">
      <c r="A16" s="62" t="s">
        <v>81</v>
      </c>
      <c r="B16" s="63" t="s">
        <v>89</v>
      </c>
      <c r="C16" s="63">
        <v>14</v>
      </c>
      <c r="D16" s="63">
        <v>542700</v>
      </c>
      <c r="E16" s="63">
        <v>6121620</v>
      </c>
      <c r="F16" s="63" t="s">
        <v>102</v>
      </c>
      <c r="G16" s="64">
        <v>5.2037682860920276</v>
      </c>
      <c r="H16" s="65">
        <v>33.44689153829286</v>
      </c>
      <c r="I16" s="66">
        <v>9.4074389932190014E-2</v>
      </c>
      <c r="J16" s="67">
        <v>0.51071667508241281</v>
      </c>
      <c r="K16" s="67">
        <v>7.3178167626771284E-6</v>
      </c>
      <c r="L16" s="68">
        <f t="shared" si="0"/>
        <v>-37.479174731237521</v>
      </c>
      <c r="M16" s="67">
        <f t="shared" si="1"/>
        <v>0.5090407563650563</v>
      </c>
      <c r="N16" s="65">
        <f t="shared" si="2"/>
        <v>3.0953444039010423</v>
      </c>
      <c r="O16" s="69">
        <v>2700</v>
      </c>
      <c r="P16" s="67">
        <f t="shared" si="3"/>
        <v>0.50913382408196706</v>
      </c>
      <c r="Q16" s="68">
        <f t="shared" si="4"/>
        <v>-1.8279617756400413</v>
      </c>
    </row>
    <row r="17" spans="1:17" s="63" customFormat="1">
      <c r="A17" s="62" t="s">
        <v>82</v>
      </c>
      <c r="B17" s="63" t="s">
        <v>89</v>
      </c>
      <c r="C17" s="63">
        <v>14</v>
      </c>
      <c r="D17" s="63">
        <v>542700</v>
      </c>
      <c r="E17" s="63">
        <v>6121620</v>
      </c>
      <c r="F17" s="63" t="s">
        <v>102</v>
      </c>
      <c r="G17" s="64">
        <v>4.015351507795029</v>
      </c>
      <c r="H17" s="65">
        <v>25.087768563885547</v>
      </c>
      <c r="I17" s="66">
        <v>9.6776688569421787E-2</v>
      </c>
      <c r="J17" s="67">
        <v>0.51079615953126589</v>
      </c>
      <c r="K17" s="67">
        <v>9.7778203861955205E-6</v>
      </c>
      <c r="L17" s="68">
        <f t="shared" si="0"/>
        <v>-35.928676156159469</v>
      </c>
      <c r="M17" s="67">
        <f t="shared" si="1"/>
        <v>0.5090720998387801</v>
      </c>
      <c r="N17" s="65">
        <f t="shared" si="2"/>
        <v>3.0642988718146973</v>
      </c>
      <c r="O17" s="69">
        <v>2700</v>
      </c>
      <c r="P17" s="67">
        <f t="shared" si="3"/>
        <v>0.50913382408196706</v>
      </c>
      <c r="Q17" s="68">
        <f t="shared" si="4"/>
        <v>-1.2123382943229899</v>
      </c>
    </row>
    <row r="18" spans="1:17" s="63" customFormat="1">
      <c r="A18" s="62" t="s">
        <v>83</v>
      </c>
      <c r="B18" s="63" t="s">
        <v>89</v>
      </c>
      <c r="C18" s="63">
        <v>14</v>
      </c>
      <c r="D18" s="63">
        <v>542910</v>
      </c>
      <c r="E18" s="63">
        <v>6121770</v>
      </c>
      <c r="F18" s="63" t="s">
        <v>102</v>
      </c>
      <c r="G18" s="64">
        <v>3.5712609726516233</v>
      </c>
      <c r="H18" s="65">
        <v>21.610621817263009</v>
      </c>
      <c r="I18" s="66">
        <v>9.9922558811999268E-2</v>
      </c>
      <c r="J18" s="67">
        <v>0.51094300302899864</v>
      </c>
      <c r="K18" s="67">
        <v>1.0376731647167497E-5</v>
      </c>
      <c r="L18" s="68">
        <f t="shared" si="0"/>
        <v>-33.064208486327516</v>
      </c>
      <c r="M18" s="67">
        <f t="shared" si="1"/>
        <v>0.50916290021121902</v>
      </c>
      <c r="N18" s="65">
        <f t="shared" si="2"/>
        <v>2.9547149963351482</v>
      </c>
      <c r="O18" s="69">
        <v>2700</v>
      </c>
      <c r="P18" s="67">
        <f t="shared" si="3"/>
        <v>0.50913382408196706</v>
      </c>
      <c r="Q18" s="68">
        <f t="shared" si="4"/>
        <v>0.57109011180722646</v>
      </c>
    </row>
    <row r="19" spans="1:17" s="63" customFormat="1">
      <c r="A19" s="62" t="s">
        <v>84</v>
      </c>
      <c r="B19" s="63" t="s">
        <v>89</v>
      </c>
      <c r="C19" s="63">
        <v>14</v>
      </c>
      <c r="D19" s="63">
        <v>542910</v>
      </c>
      <c r="E19" s="63">
        <v>6121770</v>
      </c>
      <c r="F19" s="63" t="s">
        <v>103</v>
      </c>
      <c r="G19" s="64">
        <v>3.375822386793939</v>
      </c>
      <c r="H19" s="65">
        <v>18.493535341219893</v>
      </c>
      <c r="I19" s="66">
        <v>0.11037453063572739</v>
      </c>
      <c r="J19" s="67">
        <v>0.51114721385976158</v>
      </c>
      <c r="K19" s="67">
        <v>1.1144649971586729E-5</v>
      </c>
      <c r="L19" s="68">
        <f t="shared" si="0"/>
        <v>-29.080679548501021</v>
      </c>
      <c r="M19" s="67">
        <f t="shared" si="1"/>
        <v>0.50918091100151086</v>
      </c>
      <c r="N19" s="65">
        <f t="shared" si="2"/>
        <v>2.9543164507318971</v>
      </c>
      <c r="O19" s="69">
        <v>2700</v>
      </c>
      <c r="P19" s="67">
        <f t="shared" si="3"/>
        <v>0.50913382408196706</v>
      </c>
      <c r="Q19" s="68">
        <f t="shared" si="4"/>
        <v>0.92484367206768781</v>
      </c>
    </row>
    <row r="20" spans="1:17" s="63" customFormat="1">
      <c r="A20" s="62" t="s">
        <v>85</v>
      </c>
      <c r="B20" s="63" t="s">
        <v>89</v>
      </c>
      <c r="C20" s="63">
        <v>14</v>
      </c>
      <c r="D20" s="63">
        <v>542910</v>
      </c>
      <c r="E20" s="63">
        <v>6121770</v>
      </c>
      <c r="F20" s="63" t="s">
        <v>102</v>
      </c>
      <c r="G20" s="64">
        <v>3.3479773423213266</v>
      </c>
      <c r="H20" s="65">
        <v>20.738148829680302</v>
      </c>
      <c r="I20" s="66">
        <v>9.7616165903860019E-2</v>
      </c>
      <c r="J20" s="67">
        <v>0.51080557609548438</v>
      </c>
      <c r="K20" s="67">
        <v>8.6468623444210211E-6</v>
      </c>
      <c r="L20" s="68">
        <f t="shared" si="0"/>
        <v>-35.744987779205985</v>
      </c>
      <c r="M20" s="67">
        <f t="shared" si="1"/>
        <v>0.50906656126187477</v>
      </c>
      <c r="N20" s="65">
        <f t="shared" si="2"/>
        <v>3.0740805489245475</v>
      </c>
      <c r="O20" s="69">
        <v>2700</v>
      </c>
      <c r="P20" s="67">
        <f t="shared" si="3"/>
        <v>0.50913382408196706</v>
      </c>
      <c r="Q20" s="68">
        <f t="shared" si="4"/>
        <v>-1.3211225990250597</v>
      </c>
    </row>
    <row r="21" spans="1:17" s="63" customFormat="1">
      <c r="A21" s="62" t="s">
        <v>86</v>
      </c>
      <c r="B21" s="63" t="s">
        <v>90</v>
      </c>
      <c r="C21" s="63">
        <v>14</v>
      </c>
      <c r="D21" s="63">
        <v>458155</v>
      </c>
      <c r="E21" s="63">
        <v>6079103</v>
      </c>
      <c r="F21" s="63" t="s">
        <v>99</v>
      </c>
      <c r="G21" s="64">
        <v>4.769671014556657</v>
      </c>
      <c r="H21" s="65">
        <v>16.596421325818941</v>
      </c>
      <c r="I21" s="66">
        <v>0.17377335890497361</v>
      </c>
      <c r="J21" s="67">
        <v>0.51254749961449142</v>
      </c>
      <c r="K21" s="67">
        <v>8.7454597288887383E-6</v>
      </c>
      <c r="L21" s="68">
        <f t="shared" si="0"/>
        <v>-1.7653858182309357</v>
      </c>
      <c r="M21" s="67">
        <f t="shared" si="1"/>
        <v>0.50945175777681728</v>
      </c>
      <c r="N21" s="65" t="str">
        <f t="shared" si="2"/>
        <v>N/A</v>
      </c>
      <c r="O21" s="69">
        <v>2700</v>
      </c>
      <c r="P21" s="67">
        <f t="shared" si="3"/>
        <v>0.50913382408196706</v>
      </c>
      <c r="Q21" s="68">
        <f t="shared" si="4"/>
        <v>6.2445997459215086</v>
      </c>
    </row>
    <row r="22" spans="1:17" s="49" customFormat="1">
      <c r="A22" s="75" t="s">
        <v>135</v>
      </c>
      <c r="B22" s="76" t="s">
        <v>90</v>
      </c>
      <c r="C22" s="76">
        <v>14</v>
      </c>
      <c r="D22" s="76">
        <v>458563</v>
      </c>
      <c r="E22" s="76">
        <v>6078983</v>
      </c>
      <c r="F22" s="76" t="s">
        <v>99</v>
      </c>
      <c r="G22" s="77">
        <v>3.1865312083762194</v>
      </c>
      <c r="H22" s="77">
        <v>8.7555854314150316</v>
      </c>
      <c r="I22" s="78">
        <v>0.22006055744362807</v>
      </c>
      <c r="J22" s="79">
        <v>0.51307291059921778</v>
      </c>
      <c r="K22" s="79">
        <v>9.1533833676065084E-6</v>
      </c>
      <c r="L22" s="80">
        <f t="shared" si="0"/>
        <v>8.4837760606459867</v>
      </c>
      <c r="M22" s="79">
        <f t="shared" si="1"/>
        <v>0.50915257045736284</v>
      </c>
      <c r="N22" s="81" t="str">
        <f t="shared" si="2"/>
        <v>N/A</v>
      </c>
      <c r="O22" s="82">
        <v>2700</v>
      </c>
      <c r="P22" s="79">
        <f t="shared" si="3"/>
        <v>0.50913382408196706</v>
      </c>
      <c r="Q22" s="80">
        <f t="shared" si="4"/>
        <v>0.36820133546555667</v>
      </c>
    </row>
    <row r="23" spans="1:17">
      <c r="B23" s="84"/>
    </row>
    <row r="24" spans="1:17" ht="14.25">
      <c r="A24" s="84" t="s">
        <v>121</v>
      </c>
      <c r="B24" s="84"/>
    </row>
    <row r="25" spans="1:17" ht="13.5">
      <c r="A25" s="84" t="s">
        <v>122</v>
      </c>
      <c r="B25" s="29"/>
    </row>
    <row r="26" spans="1:17" ht="13.5">
      <c r="A26" s="29" t="s">
        <v>123</v>
      </c>
      <c r="B26" s="85"/>
    </row>
    <row r="27" spans="1:17" ht="13.5">
      <c r="A27" s="85" t="s">
        <v>124</v>
      </c>
    </row>
  </sheetData>
  <mergeCells count="1">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ReadMe</vt:lpstr>
      <vt:lpstr>Metadata</vt:lpstr>
      <vt:lpstr>Table 1_1</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2019-04-02T15:23:59Z</cp:lastPrinted>
  <dcterms:created xsi:type="dcterms:W3CDTF">2008-11-13T14:30:47Z</dcterms:created>
  <dcterms:modified xsi:type="dcterms:W3CDTF">2021-04-06T14:13:17Z</dcterms:modified>
</cp:coreProperties>
</file>