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W:\Hwymat\MATERIALS ENGINEERING\SURFACING\QS\Worksheets\"/>
    </mc:Choice>
  </mc:AlternateContent>
  <bookViews>
    <workbookView xWindow="0" yWindow="0" windowWidth="20490" windowHeight="7620"/>
  </bookViews>
  <sheets>
    <sheet name="Input Sheet" sheetId="1" r:id="rId1"/>
    <sheet name="Summary" sheetId="2" r:id="rId2"/>
    <sheet name="1" sheetId="3" r:id="rId3"/>
    <sheet name="2" sheetId="5" r:id="rId4"/>
    <sheet name="3" sheetId="6" r:id="rId5"/>
    <sheet name="4" sheetId="7" r:id="rId6"/>
    <sheet name="5" sheetId="8" r:id="rId7"/>
    <sheet name="6" sheetId="9" r:id="rId8"/>
    <sheet name="7" sheetId="10" r:id="rId9"/>
    <sheet name="8" sheetId="11" r:id="rId10"/>
    <sheet name="9" sheetId="12" r:id="rId11"/>
    <sheet name="10" sheetId="13" r:id="rId12"/>
    <sheet name="11" sheetId="14" r:id="rId13"/>
    <sheet name="12" sheetId="15" r:id="rId14"/>
    <sheet name="13" sheetId="16" r:id="rId15"/>
    <sheet name="14" sheetId="17" r:id="rId16"/>
    <sheet name="15" sheetId="18" r:id="rId17"/>
    <sheet name="16" sheetId="19" r:id="rId18"/>
    <sheet name="17" sheetId="20" r:id="rId19"/>
    <sheet name="18" sheetId="21" r:id="rId20"/>
    <sheet name="19" sheetId="22" r:id="rId21"/>
    <sheet name="20" sheetId="23" r:id="rId22"/>
    <sheet name="21" sheetId="24" r:id="rId23"/>
    <sheet name="22" sheetId="25" r:id="rId24"/>
    <sheet name="23" sheetId="26" r:id="rId25"/>
    <sheet name="24" sheetId="27" r:id="rId26"/>
    <sheet name="25" sheetId="28" r:id="rId27"/>
    <sheet name="26" sheetId="29" r:id="rId28"/>
    <sheet name="27" sheetId="30" r:id="rId29"/>
    <sheet name="28" sheetId="31" r:id="rId30"/>
    <sheet name="29" sheetId="32" r:id="rId31"/>
    <sheet name="30" sheetId="33" r:id="rId3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" l="1"/>
  <c r="N4" i="1" s="1"/>
  <c r="O4" i="1" s="1"/>
  <c r="M5" i="1"/>
  <c r="N5" i="1" s="1"/>
  <c r="O5" i="1" s="1"/>
  <c r="M6" i="1"/>
  <c r="N6" i="1" s="1"/>
  <c r="O6" i="1" s="1"/>
  <c r="M7" i="1"/>
  <c r="N7" i="1" s="1"/>
  <c r="O7" i="1" s="1"/>
  <c r="M8" i="1"/>
  <c r="N8" i="1" s="1"/>
  <c r="O8" i="1" s="1"/>
  <c r="M9" i="1"/>
  <c r="N9" i="1" s="1"/>
  <c r="O9" i="1" s="1"/>
  <c r="M10" i="1"/>
  <c r="N10" i="1" s="1"/>
  <c r="O10" i="1" s="1"/>
  <c r="M11" i="1"/>
  <c r="N11" i="1" s="1"/>
  <c r="O11" i="1" s="1"/>
  <c r="M12" i="1"/>
  <c r="N12" i="1" s="1"/>
  <c r="O12" i="1" s="1"/>
  <c r="M13" i="1"/>
  <c r="N13" i="1" s="1"/>
  <c r="O13" i="1" s="1"/>
  <c r="M14" i="1"/>
  <c r="N14" i="1" s="1"/>
  <c r="O14" i="1" s="1"/>
  <c r="M15" i="1"/>
  <c r="N15" i="1" s="1"/>
  <c r="O15" i="1" s="1"/>
  <c r="M16" i="1"/>
  <c r="N16" i="1" s="1"/>
  <c r="O16" i="1" s="1"/>
  <c r="M17" i="1"/>
  <c r="N17" i="1" s="1"/>
  <c r="O17" i="1" s="1"/>
  <c r="M3" i="1"/>
  <c r="N3" i="1" s="1"/>
  <c r="N18" i="1" l="1"/>
  <c r="O3" i="1"/>
  <c r="O18" i="1" s="1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5" i="2"/>
  <c r="B15" i="2"/>
  <c r="C14" i="2"/>
  <c r="B14" i="2"/>
  <c r="C13" i="2"/>
  <c r="B13" i="2"/>
  <c r="C12" i="2"/>
  <c r="B12" i="2"/>
  <c r="C11" i="2"/>
  <c r="B11" i="2"/>
  <c r="C10" i="2"/>
  <c r="B10" i="2"/>
  <c r="C9" i="2"/>
  <c r="B9" i="2"/>
  <c r="C8" i="2"/>
  <c r="B8" i="2"/>
  <c r="C7" i="2"/>
  <c r="B7" i="2"/>
  <c r="F15" i="6" l="1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E4" i="6"/>
  <c r="C4" i="6"/>
  <c r="E3" i="6"/>
  <c r="C3" i="6"/>
  <c r="F15" i="7"/>
  <c r="G15" i="7" s="1"/>
  <c r="H15" i="7" s="1"/>
  <c r="F14" i="7"/>
  <c r="G14" i="7" s="1"/>
  <c r="H14" i="7" s="1"/>
  <c r="F13" i="7"/>
  <c r="G13" i="7" s="1"/>
  <c r="H13" i="7" s="1"/>
  <c r="F12" i="7"/>
  <c r="G12" i="7" s="1"/>
  <c r="H12" i="7" s="1"/>
  <c r="F11" i="7"/>
  <c r="G11" i="7" s="1"/>
  <c r="H11" i="7" s="1"/>
  <c r="F10" i="7"/>
  <c r="G10" i="7" s="1"/>
  <c r="H10" i="7" s="1"/>
  <c r="F9" i="7"/>
  <c r="G9" i="7" s="1"/>
  <c r="H9" i="7" s="1"/>
  <c r="F8" i="7"/>
  <c r="G8" i="7" s="1"/>
  <c r="H8" i="7" s="1"/>
  <c r="E4" i="7"/>
  <c r="C4" i="7"/>
  <c r="E3" i="7"/>
  <c r="C3" i="7"/>
  <c r="F15" i="8"/>
  <c r="G15" i="8" s="1"/>
  <c r="H15" i="8" s="1"/>
  <c r="F14" i="8"/>
  <c r="G14" i="8" s="1"/>
  <c r="H14" i="8" s="1"/>
  <c r="F13" i="8"/>
  <c r="G13" i="8" s="1"/>
  <c r="H13" i="8" s="1"/>
  <c r="F12" i="8"/>
  <c r="G12" i="8" s="1"/>
  <c r="H12" i="8" s="1"/>
  <c r="F11" i="8"/>
  <c r="G11" i="8" s="1"/>
  <c r="H11" i="8" s="1"/>
  <c r="F10" i="8"/>
  <c r="G10" i="8" s="1"/>
  <c r="H10" i="8" s="1"/>
  <c r="F9" i="8"/>
  <c r="G9" i="8" s="1"/>
  <c r="H9" i="8" s="1"/>
  <c r="G8" i="8"/>
  <c r="H8" i="8" s="1"/>
  <c r="F8" i="8"/>
  <c r="E4" i="8"/>
  <c r="C4" i="8"/>
  <c r="E3" i="8"/>
  <c r="C3" i="8"/>
  <c r="F15" i="9"/>
  <c r="G15" i="9" s="1"/>
  <c r="H15" i="9" s="1"/>
  <c r="F14" i="9"/>
  <c r="G14" i="9" s="1"/>
  <c r="H14" i="9" s="1"/>
  <c r="F13" i="9"/>
  <c r="G13" i="9" s="1"/>
  <c r="H13" i="9" s="1"/>
  <c r="F12" i="9"/>
  <c r="G12" i="9" s="1"/>
  <c r="H12" i="9" s="1"/>
  <c r="F11" i="9"/>
  <c r="G11" i="9" s="1"/>
  <c r="H11" i="9" s="1"/>
  <c r="F10" i="9"/>
  <c r="G10" i="9" s="1"/>
  <c r="H10" i="9" s="1"/>
  <c r="F9" i="9"/>
  <c r="G9" i="9" s="1"/>
  <c r="H9" i="9" s="1"/>
  <c r="F8" i="9"/>
  <c r="G8" i="9" s="1"/>
  <c r="H8" i="9" s="1"/>
  <c r="E4" i="9"/>
  <c r="C4" i="9"/>
  <c r="E3" i="9"/>
  <c r="C3" i="9"/>
  <c r="F15" i="10"/>
  <c r="G15" i="10" s="1"/>
  <c r="H15" i="10" s="1"/>
  <c r="F14" i="10"/>
  <c r="G14" i="10" s="1"/>
  <c r="H14" i="10" s="1"/>
  <c r="F13" i="10"/>
  <c r="G13" i="10" s="1"/>
  <c r="H13" i="10" s="1"/>
  <c r="G12" i="10"/>
  <c r="H12" i="10" s="1"/>
  <c r="F12" i="10"/>
  <c r="F11" i="10"/>
  <c r="G11" i="10" s="1"/>
  <c r="H11" i="10" s="1"/>
  <c r="F10" i="10"/>
  <c r="G10" i="10" s="1"/>
  <c r="H10" i="10" s="1"/>
  <c r="F9" i="10"/>
  <c r="G9" i="10" s="1"/>
  <c r="H9" i="10" s="1"/>
  <c r="F8" i="10"/>
  <c r="G8" i="10" s="1"/>
  <c r="H8" i="10" s="1"/>
  <c r="E4" i="10"/>
  <c r="C4" i="10"/>
  <c r="E3" i="10"/>
  <c r="C3" i="10"/>
  <c r="F15" i="11"/>
  <c r="G15" i="11" s="1"/>
  <c r="H15" i="11" s="1"/>
  <c r="F14" i="11"/>
  <c r="G14" i="11" s="1"/>
  <c r="H14" i="11" s="1"/>
  <c r="F13" i="11"/>
  <c r="G13" i="11" s="1"/>
  <c r="H13" i="11" s="1"/>
  <c r="F12" i="11"/>
  <c r="G12" i="11" s="1"/>
  <c r="H12" i="11" s="1"/>
  <c r="F11" i="11"/>
  <c r="G11" i="11" s="1"/>
  <c r="H11" i="11" s="1"/>
  <c r="F10" i="11"/>
  <c r="G10" i="11" s="1"/>
  <c r="H10" i="11" s="1"/>
  <c r="F9" i="11"/>
  <c r="G9" i="11" s="1"/>
  <c r="H9" i="11" s="1"/>
  <c r="F8" i="11"/>
  <c r="G8" i="11" s="1"/>
  <c r="H8" i="11" s="1"/>
  <c r="E4" i="11"/>
  <c r="C4" i="11"/>
  <c r="E3" i="11"/>
  <c r="C3" i="11"/>
  <c r="F15" i="12"/>
  <c r="G15" i="12" s="1"/>
  <c r="H15" i="12" s="1"/>
  <c r="F14" i="12"/>
  <c r="G14" i="12" s="1"/>
  <c r="H14" i="12" s="1"/>
  <c r="F13" i="12"/>
  <c r="G13" i="12" s="1"/>
  <c r="H13" i="12" s="1"/>
  <c r="F12" i="12"/>
  <c r="G12" i="12" s="1"/>
  <c r="H12" i="12" s="1"/>
  <c r="F11" i="12"/>
  <c r="G11" i="12" s="1"/>
  <c r="H11" i="12" s="1"/>
  <c r="F10" i="12"/>
  <c r="G10" i="12" s="1"/>
  <c r="H10" i="12" s="1"/>
  <c r="F9" i="12"/>
  <c r="G9" i="12" s="1"/>
  <c r="H9" i="12" s="1"/>
  <c r="F8" i="12"/>
  <c r="G8" i="12" s="1"/>
  <c r="H8" i="12" s="1"/>
  <c r="E4" i="12"/>
  <c r="C4" i="12"/>
  <c r="E3" i="12"/>
  <c r="C3" i="12"/>
  <c r="F15" i="13"/>
  <c r="G15" i="13" s="1"/>
  <c r="H15" i="13" s="1"/>
  <c r="F14" i="13"/>
  <c r="G14" i="13" s="1"/>
  <c r="H14" i="13" s="1"/>
  <c r="F13" i="13"/>
  <c r="G13" i="13" s="1"/>
  <c r="H13" i="13" s="1"/>
  <c r="F12" i="13"/>
  <c r="G12" i="13" s="1"/>
  <c r="H12" i="13" s="1"/>
  <c r="F11" i="13"/>
  <c r="G11" i="13" s="1"/>
  <c r="H11" i="13" s="1"/>
  <c r="F10" i="13"/>
  <c r="G10" i="13" s="1"/>
  <c r="H10" i="13" s="1"/>
  <c r="F9" i="13"/>
  <c r="G9" i="13" s="1"/>
  <c r="H9" i="13" s="1"/>
  <c r="F8" i="13"/>
  <c r="G8" i="13" s="1"/>
  <c r="H8" i="13" s="1"/>
  <c r="E4" i="13"/>
  <c r="C4" i="13"/>
  <c r="E3" i="13"/>
  <c r="C3" i="13"/>
  <c r="F15" i="14"/>
  <c r="G15" i="14" s="1"/>
  <c r="H15" i="14" s="1"/>
  <c r="F14" i="14"/>
  <c r="G14" i="14" s="1"/>
  <c r="H14" i="14" s="1"/>
  <c r="F13" i="14"/>
  <c r="G13" i="14" s="1"/>
  <c r="H13" i="14" s="1"/>
  <c r="F12" i="14"/>
  <c r="G12" i="14" s="1"/>
  <c r="H12" i="14" s="1"/>
  <c r="G11" i="14"/>
  <c r="H11" i="14" s="1"/>
  <c r="F11" i="14"/>
  <c r="F10" i="14"/>
  <c r="G10" i="14" s="1"/>
  <c r="H10" i="14" s="1"/>
  <c r="F9" i="14"/>
  <c r="G9" i="14" s="1"/>
  <c r="H9" i="14" s="1"/>
  <c r="F8" i="14"/>
  <c r="G8" i="14" s="1"/>
  <c r="H8" i="14" s="1"/>
  <c r="E4" i="14"/>
  <c r="C4" i="14"/>
  <c r="E3" i="14"/>
  <c r="C3" i="14"/>
  <c r="F15" i="15"/>
  <c r="G15" i="15" s="1"/>
  <c r="H15" i="15" s="1"/>
  <c r="F14" i="15"/>
  <c r="G14" i="15" s="1"/>
  <c r="H14" i="15" s="1"/>
  <c r="F13" i="15"/>
  <c r="G13" i="15" s="1"/>
  <c r="H13" i="15" s="1"/>
  <c r="F12" i="15"/>
  <c r="G12" i="15" s="1"/>
  <c r="H12" i="15" s="1"/>
  <c r="F11" i="15"/>
  <c r="G11" i="15" s="1"/>
  <c r="H11" i="15" s="1"/>
  <c r="F10" i="15"/>
  <c r="G10" i="15" s="1"/>
  <c r="H10" i="15" s="1"/>
  <c r="F9" i="15"/>
  <c r="G9" i="15" s="1"/>
  <c r="H9" i="15" s="1"/>
  <c r="F8" i="15"/>
  <c r="G8" i="15" s="1"/>
  <c r="H8" i="15" s="1"/>
  <c r="E4" i="15"/>
  <c r="C4" i="15"/>
  <c r="E3" i="15"/>
  <c r="C3" i="15"/>
  <c r="F15" i="16"/>
  <c r="G15" i="16" s="1"/>
  <c r="H15" i="16" s="1"/>
  <c r="G14" i="16"/>
  <c r="H14" i="16" s="1"/>
  <c r="F14" i="16"/>
  <c r="F13" i="16"/>
  <c r="G13" i="16" s="1"/>
  <c r="H13" i="16" s="1"/>
  <c r="G12" i="16"/>
  <c r="H12" i="16" s="1"/>
  <c r="F12" i="16"/>
  <c r="F11" i="16"/>
  <c r="G11" i="16" s="1"/>
  <c r="H11" i="16" s="1"/>
  <c r="F10" i="16"/>
  <c r="G10" i="16" s="1"/>
  <c r="H10" i="16" s="1"/>
  <c r="F9" i="16"/>
  <c r="G9" i="16" s="1"/>
  <c r="H9" i="16" s="1"/>
  <c r="G8" i="16"/>
  <c r="H8" i="16" s="1"/>
  <c r="F8" i="16"/>
  <c r="E4" i="16"/>
  <c r="C4" i="16"/>
  <c r="E3" i="16"/>
  <c r="C3" i="16"/>
  <c r="F15" i="17"/>
  <c r="G15" i="17" s="1"/>
  <c r="H15" i="17" s="1"/>
  <c r="F14" i="17"/>
  <c r="G14" i="17" s="1"/>
  <c r="H14" i="17" s="1"/>
  <c r="F13" i="17"/>
  <c r="G13" i="17" s="1"/>
  <c r="H13" i="17" s="1"/>
  <c r="F12" i="17"/>
  <c r="G12" i="17" s="1"/>
  <c r="H12" i="17" s="1"/>
  <c r="F11" i="17"/>
  <c r="G11" i="17" s="1"/>
  <c r="H11" i="17" s="1"/>
  <c r="F10" i="17"/>
  <c r="G10" i="17" s="1"/>
  <c r="H10" i="17" s="1"/>
  <c r="F9" i="17"/>
  <c r="G9" i="17" s="1"/>
  <c r="H9" i="17" s="1"/>
  <c r="F8" i="17"/>
  <c r="G8" i="17" s="1"/>
  <c r="H8" i="17" s="1"/>
  <c r="E4" i="17"/>
  <c r="C4" i="17"/>
  <c r="E3" i="17"/>
  <c r="C3" i="17"/>
  <c r="F15" i="18"/>
  <c r="G15" i="18" s="1"/>
  <c r="H15" i="18" s="1"/>
  <c r="F14" i="18"/>
  <c r="G14" i="18" s="1"/>
  <c r="H14" i="18" s="1"/>
  <c r="F13" i="18"/>
  <c r="G13" i="18" s="1"/>
  <c r="H13" i="18" s="1"/>
  <c r="F12" i="18"/>
  <c r="G12" i="18" s="1"/>
  <c r="H12" i="18" s="1"/>
  <c r="F11" i="18"/>
  <c r="G11" i="18" s="1"/>
  <c r="H11" i="18" s="1"/>
  <c r="F10" i="18"/>
  <c r="G10" i="18" s="1"/>
  <c r="H10" i="18" s="1"/>
  <c r="F9" i="18"/>
  <c r="G9" i="18" s="1"/>
  <c r="H9" i="18" s="1"/>
  <c r="F8" i="18"/>
  <c r="G8" i="18" s="1"/>
  <c r="H8" i="18" s="1"/>
  <c r="E4" i="18"/>
  <c r="C4" i="18"/>
  <c r="E3" i="18"/>
  <c r="C3" i="18"/>
  <c r="F15" i="19"/>
  <c r="G15" i="19" s="1"/>
  <c r="H15" i="19" s="1"/>
  <c r="F14" i="19"/>
  <c r="G14" i="19" s="1"/>
  <c r="H14" i="19" s="1"/>
  <c r="F13" i="19"/>
  <c r="G13" i="19" s="1"/>
  <c r="H13" i="19" s="1"/>
  <c r="F12" i="19"/>
  <c r="G12" i="19" s="1"/>
  <c r="H12" i="19" s="1"/>
  <c r="F11" i="19"/>
  <c r="G11" i="19" s="1"/>
  <c r="H11" i="19" s="1"/>
  <c r="F10" i="19"/>
  <c r="G10" i="19" s="1"/>
  <c r="H10" i="19" s="1"/>
  <c r="F9" i="19"/>
  <c r="G9" i="19" s="1"/>
  <c r="H9" i="19" s="1"/>
  <c r="F8" i="19"/>
  <c r="G8" i="19" s="1"/>
  <c r="H8" i="19" s="1"/>
  <c r="E4" i="19"/>
  <c r="C4" i="19"/>
  <c r="E3" i="19"/>
  <c r="C3" i="19"/>
  <c r="F15" i="20"/>
  <c r="G15" i="20" s="1"/>
  <c r="H15" i="20" s="1"/>
  <c r="F14" i="20"/>
  <c r="G14" i="20" s="1"/>
  <c r="H14" i="20" s="1"/>
  <c r="F13" i="20"/>
  <c r="G13" i="20" s="1"/>
  <c r="H13" i="20" s="1"/>
  <c r="F12" i="20"/>
  <c r="G12" i="20" s="1"/>
  <c r="H12" i="20" s="1"/>
  <c r="F11" i="20"/>
  <c r="G11" i="20" s="1"/>
  <c r="H11" i="20" s="1"/>
  <c r="F10" i="20"/>
  <c r="G10" i="20" s="1"/>
  <c r="H10" i="20" s="1"/>
  <c r="F9" i="20"/>
  <c r="G9" i="20" s="1"/>
  <c r="H9" i="20" s="1"/>
  <c r="F8" i="20"/>
  <c r="G8" i="20" s="1"/>
  <c r="H8" i="20" s="1"/>
  <c r="E4" i="20"/>
  <c r="C4" i="20"/>
  <c r="E3" i="20"/>
  <c r="C3" i="20"/>
  <c r="F15" i="21"/>
  <c r="G15" i="21" s="1"/>
  <c r="H15" i="21" s="1"/>
  <c r="F14" i="21"/>
  <c r="G14" i="21" s="1"/>
  <c r="H14" i="21" s="1"/>
  <c r="F13" i="21"/>
  <c r="G13" i="21" s="1"/>
  <c r="H13" i="21" s="1"/>
  <c r="F12" i="21"/>
  <c r="G12" i="21" s="1"/>
  <c r="H12" i="21" s="1"/>
  <c r="F11" i="21"/>
  <c r="G11" i="21" s="1"/>
  <c r="H11" i="21" s="1"/>
  <c r="F10" i="21"/>
  <c r="G10" i="21" s="1"/>
  <c r="H10" i="21" s="1"/>
  <c r="F9" i="21"/>
  <c r="G9" i="21" s="1"/>
  <c r="H9" i="21" s="1"/>
  <c r="G8" i="21"/>
  <c r="H8" i="21" s="1"/>
  <c r="F8" i="21"/>
  <c r="E4" i="21"/>
  <c r="C4" i="21"/>
  <c r="E3" i="21"/>
  <c r="C3" i="21"/>
  <c r="F15" i="22"/>
  <c r="G15" i="22" s="1"/>
  <c r="H15" i="22" s="1"/>
  <c r="F14" i="22"/>
  <c r="G14" i="22" s="1"/>
  <c r="H14" i="22" s="1"/>
  <c r="F13" i="22"/>
  <c r="G13" i="22" s="1"/>
  <c r="H13" i="22" s="1"/>
  <c r="F12" i="22"/>
  <c r="G12" i="22" s="1"/>
  <c r="H12" i="22" s="1"/>
  <c r="G11" i="22"/>
  <c r="H11" i="22" s="1"/>
  <c r="F11" i="22"/>
  <c r="F10" i="22"/>
  <c r="G10" i="22" s="1"/>
  <c r="H10" i="22" s="1"/>
  <c r="F9" i="22"/>
  <c r="G9" i="22" s="1"/>
  <c r="H9" i="22" s="1"/>
  <c r="F8" i="22"/>
  <c r="G8" i="22" s="1"/>
  <c r="H8" i="22" s="1"/>
  <c r="E4" i="22"/>
  <c r="C4" i="22"/>
  <c r="E3" i="22"/>
  <c r="C3" i="22"/>
  <c r="F15" i="23"/>
  <c r="G15" i="23" s="1"/>
  <c r="H15" i="23" s="1"/>
  <c r="F14" i="23"/>
  <c r="G14" i="23" s="1"/>
  <c r="H14" i="23" s="1"/>
  <c r="F13" i="23"/>
  <c r="G13" i="23" s="1"/>
  <c r="H13" i="23" s="1"/>
  <c r="F12" i="23"/>
  <c r="G12" i="23" s="1"/>
  <c r="H12" i="23" s="1"/>
  <c r="F11" i="23"/>
  <c r="G11" i="23" s="1"/>
  <c r="H11" i="23" s="1"/>
  <c r="F10" i="23"/>
  <c r="G10" i="23" s="1"/>
  <c r="H10" i="23" s="1"/>
  <c r="F9" i="23"/>
  <c r="G9" i="23" s="1"/>
  <c r="H9" i="23" s="1"/>
  <c r="F8" i="23"/>
  <c r="G8" i="23" s="1"/>
  <c r="H8" i="23" s="1"/>
  <c r="E4" i="23"/>
  <c r="C4" i="23"/>
  <c r="E3" i="23"/>
  <c r="C3" i="23"/>
  <c r="F15" i="24"/>
  <c r="G15" i="24" s="1"/>
  <c r="H15" i="24" s="1"/>
  <c r="F14" i="24"/>
  <c r="G14" i="24" s="1"/>
  <c r="H14" i="24" s="1"/>
  <c r="F13" i="24"/>
  <c r="G13" i="24" s="1"/>
  <c r="H13" i="24" s="1"/>
  <c r="F12" i="24"/>
  <c r="G12" i="24" s="1"/>
  <c r="H12" i="24" s="1"/>
  <c r="F11" i="24"/>
  <c r="G11" i="24" s="1"/>
  <c r="H11" i="24" s="1"/>
  <c r="F10" i="24"/>
  <c r="G10" i="24" s="1"/>
  <c r="H10" i="24" s="1"/>
  <c r="F9" i="24"/>
  <c r="G9" i="24" s="1"/>
  <c r="H9" i="24" s="1"/>
  <c r="G8" i="24"/>
  <c r="H8" i="24" s="1"/>
  <c r="F8" i="24"/>
  <c r="E4" i="24"/>
  <c r="C4" i="24"/>
  <c r="E3" i="24"/>
  <c r="C3" i="24"/>
  <c r="F15" i="25"/>
  <c r="G15" i="25" s="1"/>
  <c r="H15" i="25" s="1"/>
  <c r="F14" i="25"/>
  <c r="G14" i="25" s="1"/>
  <c r="H14" i="25" s="1"/>
  <c r="F13" i="25"/>
  <c r="G13" i="25" s="1"/>
  <c r="H13" i="25" s="1"/>
  <c r="F12" i="25"/>
  <c r="G12" i="25" s="1"/>
  <c r="H12" i="25" s="1"/>
  <c r="F11" i="25"/>
  <c r="G11" i="25" s="1"/>
  <c r="H11" i="25" s="1"/>
  <c r="F10" i="25"/>
  <c r="G10" i="25" s="1"/>
  <c r="H10" i="25" s="1"/>
  <c r="F9" i="25"/>
  <c r="G9" i="25" s="1"/>
  <c r="H9" i="25" s="1"/>
  <c r="F8" i="25"/>
  <c r="G8" i="25" s="1"/>
  <c r="H8" i="25" s="1"/>
  <c r="E4" i="25"/>
  <c r="C4" i="25"/>
  <c r="E3" i="25"/>
  <c r="C3" i="25"/>
  <c r="F15" i="26"/>
  <c r="G15" i="26" s="1"/>
  <c r="H15" i="26" s="1"/>
  <c r="F14" i="26"/>
  <c r="G14" i="26" s="1"/>
  <c r="H14" i="26" s="1"/>
  <c r="F13" i="26"/>
  <c r="G13" i="26" s="1"/>
  <c r="H13" i="26" s="1"/>
  <c r="F12" i="26"/>
  <c r="G12" i="26" s="1"/>
  <c r="H12" i="26" s="1"/>
  <c r="F11" i="26"/>
  <c r="G11" i="26" s="1"/>
  <c r="H11" i="26" s="1"/>
  <c r="F10" i="26"/>
  <c r="G10" i="26" s="1"/>
  <c r="H10" i="26" s="1"/>
  <c r="F9" i="26"/>
  <c r="G9" i="26" s="1"/>
  <c r="H9" i="26" s="1"/>
  <c r="G8" i="26"/>
  <c r="H8" i="26" s="1"/>
  <c r="F8" i="26"/>
  <c r="E4" i="26"/>
  <c r="C4" i="26"/>
  <c r="E3" i="26"/>
  <c r="C3" i="26"/>
  <c r="F15" i="27"/>
  <c r="G15" i="27" s="1"/>
  <c r="H15" i="27" s="1"/>
  <c r="F14" i="27"/>
  <c r="G14" i="27" s="1"/>
  <c r="H14" i="27" s="1"/>
  <c r="G13" i="27"/>
  <c r="H13" i="27" s="1"/>
  <c r="F13" i="27"/>
  <c r="F12" i="27"/>
  <c r="G12" i="27" s="1"/>
  <c r="H12" i="27" s="1"/>
  <c r="F11" i="27"/>
  <c r="G11" i="27" s="1"/>
  <c r="H11" i="27" s="1"/>
  <c r="F10" i="27"/>
  <c r="G10" i="27" s="1"/>
  <c r="H10" i="27" s="1"/>
  <c r="F9" i="27"/>
  <c r="G9" i="27" s="1"/>
  <c r="H9" i="27" s="1"/>
  <c r="F8" i="27"/>
  <c r="G8" i="27" s="1"/>
  <c r="H8" i="27" s="1"/>
  <c r="E4" i="27"/>
  <c r="C4" i="27"/>
  <c r="E3" i="27"/>
  <c r="C3" i="27"/>
  <c r="F15" i="28"/>
  <c r="G15" i="28" s="1"/>
  <c r="H15" i="28" s="1"/>
  <c r="F14" i="28"/>
  <c r="G14" i="28" s="1"/>
  <c r="H14" i="28" s="1"/>
  <c r="F13" i="28"/>
  <c r="G13" i="28" s="1"/>
  <c r="H13" i="28" s="1"/>
  <c r="F12" i="28"/>
  <c r="G12" i="28" s="1"/>
  <c r="H12" i="28" s="1"/>
  <c r="F11" i="28"/>
  <c r="G11" i="28" s="1"/>
  <c r="H11" i="28" s="1"/>
  <c r="F10" i="28"/>
  <c r="G10" i="28" s="1"/>
  <c r="H10" i="28" s="1"/>
  <c r="F9" i="28"/>
  <c r="G9" i="28" s="1"/>
  <c r="H9" i="28" s="1"/>
  <c r="F8" i="28"/>
  <c r="G8" i="28" s="1"/>
  <c r="H8" i="28" s="1"/>
  <c r="E4" i="28"/>
  <c r="C4" i="28"/>
  <c r="E3" i="28"/>
  <c r="C3" i="28"/>
  <c r="F15" i="29"/>
  <c r="G15" i="29" s="1"/>
  <c r="H15" i="29" s="1"/>
  <c r="F14" i="29"/>
  <c r="G14" i="29" s="1"/>
  <c r="H14" i="29" s="1"/>
  <c r="F13" i="29"/>
  <c r="G13" i="29" s="1"/>
  <c r="H13" i="29" s="1"/>
  <c r="F12" i="29"/>
  <c r="G12" i="29" s="1"/>
  <c r="H12" i="29" s="1"/>
  <c r="F11" i="29"/>
  <c r="G11" i="29" s="1"/>
  <c r="H11" i="29" s="1"/>
  <c r="F10" i="29"/>
  <c r="G10" i="29" s="1"/>
  <c r="H10" i="29" s="1"/>
  <c r="F9" i="29"/>
  <c r="G9" i="29" s="1"/>
  <c r="H9" i="29" s="1"/>
  <c r="F8" i="29"/>
  <c r="G8" i="29" s="1"/>
  <c r="H8" i="29" s="1"/>
  <c r="E4" i="29"/>
  <c r="C4" i="29"/>
  <c r="E3" i="29"/>
  <c r="C3" i="29"/>
  <c r="F15" i="30"/>
  <c r="G15" i="30" s="1"/>
  <c r="H15" i="30" s="1"/>
  <c r="F14" i="30"/>
  <c r="G14" i="30" s="1"/>
  <c r="H14" i="30" s="1"/>
  <c r="F13" i="30"/>
  <c r="G13" i="30" s="1"/>
  <c r="H13" i="30" s="1"/>
  <c r="F12" i="30"/>
  <c r="G12" i="30" s="1"/>
  <c r="H12" i="30" s="1"/>
  <c r="F11" i="30"/>
  <c r="G11" i="30" s="1"/>
  <c r="H11" i="30" s="1"/>
  <c r="F10" i="30"/>
  <c r="G10" i="30" s="1"/>
  <c r="H10" i="30" s="1"/>
  <c r="F9" i="30"/>
  <c r="G9" i="30" s="1"/>
  <c r="H9" i="30" s="1"/>
  <c r="F8" i="30"/>
  <c r="G8" i="30" s="1"/>
  <c r="H8" i="30" s="1"/>
  <c r="E4" i="30"/>
  <c r="C4" i="30"/>
  <c r="E3" i="30"/>
  <c r="C3" i="30"/>
  <c r="F15" i="31"/>
  <c r="G15" i="31" s="1"/>
  <c r="H15" i="31" s="1"/>
  <c r="F14" i="31"/>
  <c r="G14" i="31" s="1"/>
  <c r="H14" i="31" s="1"/>
  <c r="F13" i="31"/>
  <c r="G13" i="31" s="1"/>
  <c r="H13" i="31" s="1"/>
  <c r="F12" i="31"/>
  <c r="G12" i="31" s="1"/>
  <c r="H12" i="31" s="1"/>
  <c r="F11" i="31"/>
  <c r="G11" i="31" s="1"/>
  <c r="H11" i="31" s="1"/>
  <c r="F10" i="31"/>
  <c r="G10" i="31" s="1"/>
  <c r="H10" i="31" s="1"/>
  <c r="F9" i="31"/>
  <c r="G9" i="31" s="1"/>
  <c r="H9" i="31" s="1"/>
  <c r="F8" i="31"/>
  <c r="G8" i="31" s="1"/>
  <c r="H8" i="31" s="1"/>
  <c r="E4" i="31"/>
  <c r="C4" i="31"/>
  <c r="E3" i="31"/>
  <c r="C3" i="31"/>
  <c r="F15" i="32"/>
  <c r="G15" i="32" s="1"/>
  <c r="H15" i="32" s="1"/>
  <c r="G14" i="32"/>
  <c r="H14" i="32" s="1"/>
  <c r="F14" i="32"/>
  <c r="F13" i="32"/>
  <c r="G13" i="32" s="1"/>
  <c r="H13" i="32" s="1"/>
  <c r="F12" i="32"/>
  <c r="G12" i="32" s="1"/>
  <c r="H12" i="32" s="1"/>
  <c r="F11" i="32"/>
  <c r="G11" i="32" s="1"/>
  <c r="H11" i="32" s="1"/>
  <c r="F10" i="32"/>
  <c r="G10" i="32" s="1"/>
  <c r="H10" i="32" s="1"/>
  <c r="F9" i="32"/>
  <c r="G9" i="32" s="1"/>
  <c r="H9" i="32" s="1"/>
  <c r="G8" i="32"/>
  <c r="H8" i="32" s="1"/>
  <c r="F8" i="32"/>
  <c r="E4" i="32"/>
  <c r="C4" i="32"/>
  <c r="E3" i="32"/>
  <c r="C3" i="32"/>
  <c r="F15" i="33"/>
  <c r="G15" i="33" s="1"/>
  <c r="H15" i="33" s="1"/>
  <c r="F14" i="33"/>
  <c r="G14" i="33" s="1"/>
  <c r="H14" i="33" s="1"/>
  <c r="F13" i="33"/>
  <c r="G13" i="33" s="1"/>
  <c r="H13" i="33" s="1"/>
  <c r="F12" i="33"/>
  <c r="G12" i="33" s="1"/>
  <c r="H12" i="33" s="1"/>
  <c r="F11" i="33"/>
  <c r="G11" i="33" s="1"/>
  <c r="H11" i="33" s="1"/>
  <c r="F10" i="33"/>
  <c r="G10" i="33" s="1"/>
  <c r="H10" i="33" s="1"/>
  <c r="F9" i="33"/>
  <c r="G9" i="33" s="1"/>
  <c r="H9" i="33" s="1"/>
  <c r="F8" i="33"/>
  <c r="G8" i="33" s="1"/>
  <c r="H8" i="33" s="1"/>
  <c r="E4" i="33"/>
  <c r="C4" i="33"/>
  <c r="E3" i="33"/>
  <c r="C3" i="33"/>
  <c r="F15" i="5"/>
  <c r="G15" i="5" s="1"/>
  <c r="H15" i="5" s="1"/>
  <c r="F14" i="5"/>
  <c r="G14" i="5" s="1"/>
  <c r="H14" i="5" s="1"/>
  <c r="F13" i="5"/>
  <c r="G13" i="5" s="1"/>
  <c r="H13" i="5" s="1"/>
  <c r="F12" i="5"/>
  <c r="G12" i="5" s="1"/>
  <c r="H12" i="5" s="1"/>
  <c r="G11" i="5"/>
  <c r="H11" i="5" s="1"/>
  <c r="F11" i="5"/>
  <c r="F10" i="5"/>
  <c r="G10" i="5" s="1"/>
  <c r="H10" i="5" s="1"/>
  <c r="F9" i="5"/>
  <c r="G9" i="5" s="1"/>
  <c r="H9" i="5" s="1"/>
  <c r="F8" i="5"/>
  <c r="G8" i="5" s="1"/>
  <c r="H8" i="5" s="1"/>
  <c r="E4" i="5"/>
  <c r="C4" i="5"/>
  <c r="E3" i="5"/>
  <c r="C3" i="5"/>
  <c r="C3" i="3"/>
  <c r="H17" i="8" l="1"/>
  <c r="B19" i="8" s="1"/>
  <c r="H17" i="25"/>
  <c r="B19" i="25" s="1"/>
  <c r="H17" i="17"/>
  <c r="B19" i="17" s="1"/>
  <c r="H17" i="24"/>
  <c r="B19" i="24" s="1"/>
  <c r="H17" i="16"/>
  <c r="B19" i="16" s="1"/>
  <c r="H17" i="33"/>
  <c r="B19" i="33" s="1"/>
  <c r="H17" i="18"/>
  <c r="B19" i="18" s="1"/>
  <c r="H17" i="9"/>
  <c r="B19" i="9" s="1"/>
  <c r="H17" i="23"/>
  <c r="B19" i="23" s="1"/>
  <c r="H17" i="15"/>
  <c r="B19" i="15" s="1"/>
  <c r="H17" i="5"/>
  <c r="B19" i="5" s="1"/>
  <c r="H17" i="32"/>
  <c r="B19" i="32" s="1"/>
  <c r="H17" i="31"/>
  <c r="B19" i="31" s="1"/>
  <c r="H17" i="26"/>
  <c r="B19" i="26" s="1"/>
  <c r="H17" i="10"/>
  <c r="B19" i="10" s="1"/>
  <c r="H17" i="29"/>
  <c r="B19" i="29" s="1"/>
  <c r="H17" i="22"/>
  <c r="B19" i="22" s="1"/>
  <c r="H17" i="21"/>
  <c r="B19" i="21" s="1"/>
  <c r="H17" i="14"/>
  <c r="B19" i="14" s="1"/>
  <c r="H17" i="13"/>
  <c r="B19" i="13" s="1"/>
  <c r="H17" i="6"/>
  <c r="B19" i="6" s="1"/>
  <c r="H17" i="30"/>
  <c r="B19" i="30" s="1"/>
  <c r="H17" i="28"/>
  <c r="B19" i="28" s="1"/>
  <c r="H17" i="27"/>
  <c r="B19" i="27" s="1"/>
  <c r="H17" i="20"/>
  <c r="B19" i="20" s="1"/>
  <c r="H17" i="19"/>
  <c r="B19" i="19" s="1"/>
  <c r="H17" i="12"/>
  <c r="B19" i="12" s="1"/>
  <c r="H17" i="11"/>
  <c r="B19" i="11" s="1"/>
  <c r="H17" i="7"/>
  <c r="B19" i="7" s="1"/>
  <c r="F8" i="3"/>
  <c r="C3" i="2"/>
  <c r="F3" i="2"/>
  <c r="E3" i="3"/>
  <c r="C4" i="3"/>
  <c r="E4" i="3"/>
  <c r="D27" i="2" l="1"/>
  <c r="D20" i="2"/>
  <c r="D10" i="2"/>
  <c r="D23" i="2"/>
  <c r="D9" i="2"/>
  <c r="D25" i="2"/>
  <c r="D34" i="2"/>
  <c r="D26" i="2"/>
  <c r="D19" i="2"/>
  <c r="D14" i="2"/>
  <c r="D30" i="2"/>
  <c r="D16" i="2"/>
  <c r="D32" i="2"/>
  <c r="D35" i="2"/>
  <c r="D12" i="2"/>
  <c r="D15" i="2"/>
  <c r="D31" i="2"/>
  <c r="D17" i="2"/>
  <c r="D13" i="2"/>
  <c r="D8" i="2"/>
  <c r="D21" i="2"/>
  <c r="D22" i="2"/>
  <c r="D33" i="2"/>
  <c r="D24" i="2"/>
  <c r="D29" i="2"/>
  <c r="D18" i="2"/>
  <c r="D36" i="2"/>
  <c r="D28" i="2"/>
  <c r="D11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7" i="2"/>
  <c r="N18" i="2" l="1"/>
  <c r="J18" i="2"/>
  <c r="N14" i="2"/>
  <c r="J14" i="2"/>
  <c r="N27" i="2"/>
  <c r="J27" i="2"/>
  <c r="N24" i="2"/>
  <c r="J24" i="2"/>
  <c r="N15" i="2"/>
  <c r="J15" i="2"/>
  <c r="N26" i="2"/>
  <c r="J26" i="2"/>
  <c r="N33" i="2"/>
  <c r="J33" i="2"/>
  <c r="N12" i="2"/>
  <c r="J12" i="2"/>
  <c r="N34" i="2"/>
  <c r="J34" i="2"/>
  <c r="N17" i="2"/>
  <c r="J17" i="2"/>
  <c r="N31" i="2"/>
  <c r="J31" i="2"/>
  <c r="N35" i="2"/>
  <c r="J35" i="2"/>
  <c r="N11" i="2"/>
  <c r="J11" i="2"/>
  <c r="N21" i="2"/>
  <c r="J21" i="2"/>
  <c r="N32" i="2"/>
  <c r="J32" i="2"/>
  <c r="N9" i="2"/>
  <c r="J9" i="2"/>
  <c r="N20" i="2"/>
  <c r="J20" i="2"/>
  <c r="N29" i="2"/>
  <c r="J29" i="2"/>
  <c r="N22" i="2"/>
  <c r="J22" i="2"/>
  <c r="N25" i="2"/>
  <c r="J25" i="2"/>
  <c r="N8" i="2"/>
  <c r="J8" i="2"/>
  <c r="N16" i="2"/>
  <c r="J16" i="2"/>
  <c r="N23" i="2"/>
  <c r="J23" i="2"/>
  <c r="N19" i="2"/>
  <c r="J19" i="2"/>
  <c r="N28" i="2"/>
  <c r="J28" i="2"/>
  <c r="N36" i="2"/>
  <c r="J36" i="2"/>
  <c r="N13" i="2"/>
  <c r="J13" i="2"/>
  <c r="N30" i="2"/>
  <c r="J30" i="2"/>
  <c r="N10" i="2"/>
  <c r="J10" i="2"/>
  <c r="H8" i="2"/>
  <c r="F14" i="3"/>
  <c r="F13" i="3"/>
  <c r="F12" i="3"/>
  <c r="F11" i="3"/>
  <c r="F10" i="3"/>
  <c r="F9" i="3"/>
  <c r="F37" i="2" l="1"/>
  <c r="L32" i="2" l="1"/>
  <c r="L27" i="2" l="1"/>
  <c r="L21" i="2"/>
  <c r="L33" i="2"/>
  <c r="L16" i="2"/>
  <c r="L22" i="2"/>
  <c r="L13" i="2"/>
  <c r="L12" i="2"/>
  <c r="L18" i="2"/>
  <c r="L25" i="2"/>
  <c r="L23" i="2"/>
  <c r="L14" i="2"/>
  <c r="L36" i="2"/>
  <c r="L34" i="2"/>
  <c r="L26" i="2"/>
  <c r="L17" i="2"/>
  <c r="L20" i="2"/>
  <c r="L11" i="2"/>
  <c r="L29" i="2"/>
  <c r="L28" i="2"/>
  <c r="L31" i="2"/>
  <c r="L19" i="2"/>
  <c r="L24" i="2"/>
  <c r="L30" i="2"/>
  <c r="L35" i="2"/>
  <c r="L8" i="2"/>
  <c r="L15" i="2"/>
  <c r="L10" i="2"/>
  <c r="L9" i="2"/>
  <c r="H37" i="2" l="1"/>
  <c r="F15" i="3"/>
  <c r="G15" i="3" s="1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8" i="3"/>
  <c r="H8" i="3" s="1"/>
  <c r="G9" i="3" l="1"/>
  <c r="H9" i="3" s="1"/>
  <c r="H17" i="3" l="1"/>
  <c r="D7" i="2" l="1"/>
  <c r="B19" i="3"/>
  <c r="N7" i="2" l="1"/>
  <c r="J7" i="2"/>
  <c r="L7" i="2" l="1"/>
  <c r="L37" i="2" s="1"/>
  <c r="J37" i="2"/>
</calcChain>
</file>

<file path=xl/comments1.xml><?xml version="1.0" encoding="utf-8"?>
<comments xmlns="http://schemas.openxmlformats.org/spreadsheetml/2006/main">
  <authors>
    <author>Dupuis, Andre (MI)</author>
  </authors>
  <commentList>
    <comment ref="H3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4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8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9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4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5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>Input unit price per tonne of emusified asphalt</t>
        </r>
      </text>
    </comment>
  </commentList>
</comments>
</file>

<file path=xl/comments1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1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.xml><?xml version="1.0" encoding="utf-8"?>
<comments xmlns="http://schemas.openxmlformats.org/spreadsheetml/2006/main">
  <authors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2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 xml:space="preserve">Input Chain of Custody Sample #
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2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0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31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4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5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6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7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8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comments9.xml><?xml version="1.0" encoding="utf-8"?>
<comments xmlns="http://schemas.openxmlformats.org/spreadsheetml/2006/main">
  <authors>
    <author>gomcnabb</author>
    <author>Dupuis, Andre (MI)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D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E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  <comment ref="F7" authorId="1" shapeId="0">
      <text>
        <r>
          <rPr>
            <b/>
            <sz val="9"/>
            <color indexed="81"/>
            <rFont val="Tahoma"/>
            <family val="2"/>
          </rPr>
          <t>Input Chain of Custody Sample #</t>
        </r>
      </text>
    </comment>
  </commentList>
</comments>
</file>

<file path=xl/sharedStrings.xml><?xml version="1.0" encoding="utf-8"?>
<sst xmlns="http://schemas.openxmlformats.org/spreadsheetml/2006/main" count="790" uniqueCount="45">
  <si>
    <t>Project Information</t>
  </si>
  <si>
    <t>Contract #</t>
  </si>
  <si>
    <t>PTH/PR</t>
  </si>
  <si>
    <t>Contractor</t>
  </si>
  <si>
    <t>Location</t>
  </si>
  <si>
    <t>Specification</t>
  </si>
  <si>
    <t>Minimum</t>
  </si>
  <si>
    <t>Maximum</t>
  </si>
  <si>
    <t>Lot Number</t>
  </si>
  <si>
    <t>Lot Quantity (Tonne)</t>
  </si>
  <si>
    <t>Sample ID#</t>
  </si>
  <si>
    <t>Mean</t>
  </si>
  <si>
    <t>Mean Deviation</t>
  </si>
  <si>
    <t>#</t>
  </si>
  <si>
    <t>PRT</t>
  </si>
  <si>
    <t>Adjusted Lot Price</t>
  </si>
  <si>
    <t xml:space="preserve">Lot Price </t>
  </si>
  <si>
    <t>Lot Price Reduction</t>
  </si>
  <si>
    <t>Totals</t>
  </si>
  <si>
    <t>Note: Three test results required to apply the unit price adjustment</t>
  </si>
  <si>
    <t>Note: Input aggregate requirements from '827 - Micro Surfacing Treatment' as specified in the Contract.</t>
  </si>
  <si>
    <t>Sieve Size</t>
  </si>
  <si>
    <t>9.50 mm</t>
  </si>
  <si>
    <t>4.75 mm</t>
  </si>
  <si>
    <t>2.36 mm</t>
  </si>
  <si>
    <t>1.18 mm</t>
  </si>
  <si>
    <t>0.600 mm</t>
  </si>
  <si>
    <t>0.300 mm</t>
  </si>
  <si>
    <t>0.150 mm</t>
  </si>
  <si>
    <t>0.075 mm</t>
  </si>
  <si>
    <t>Section</t>
  </si>
  <si>
    <t>Corrective Action Required</t>
  </si>
  <si>
    <t>PTH / PR</t>
  </si>
  <si>
    <t>Contract Section Number</t>
  </si>
  <si>
    <t>Micro Surfacing Pay Adjustment Summary</t>
  </si>
  <si>
    <t>Percent Reduction</t>
  </si>
  <si>
    <t>Section #</t>
  </si>
  <si>
    <t>Number of Lots</t>
  </si>
  <si>
    <t>Note: Minimum three samples per Lot</t>
  </si>
  <si>
    <t>Total samples</t>
  </si>
  <si>
    <t>Total Emulsion (tonnes)</t>
  </si>
  <si>
    <t>Lot Size (tonnes)</t>
  </si>
  <si>
    <t>Total QA samples</t>
  </si>
  <si>
    <t>Total Appeal samples</t>
  </si>
  <si>
    <t>Total Percent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</si>
</sst>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/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44" fontId="0" fillId="0" borderId="0" xfId="0" applyNumberFormat="1"/>
    <xf numFmtId="164" fontId="0" fillId="3" borderId="5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4" fillId="0" borderId="0" xfId="0" applyFont="1"/>
    <xf numFmtId="10" fontId="0" fillId="0" borderId="0" xfId="0" applyNumberFormat="1" applyAlignment="1">
      <alignment vertical="center"/>
    </xf>
    <xf numFmtId="0" fontId="0" fillId="0" borderId="0" xfId="0" applyNumberFormat="1"/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1" fontId="0" fillId="0" borderId="8" xfId="0" applyNumberFormat="1" applyBorder="1" applyAlignment="1">
      <alignment horizontal="center" vertical="center"/>
    </xf>
    <xf numFmtId="0" fontId="2" fillId="0" borderId="0" xfId="0" applyFont="1" applyBorder="1" applyAlignment="1"/>
    <xf numFmtId="0" fontId="0" fillId="0" borderId="3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center" vertical="center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6" xfId="2" applyNumberFormat="1" applyFont="1" applyBorder="1" applyAlignment="1">
      <alignment horizontal="center" vertical="center"/>
    </xf>
    <xf numFmtId="164" fontId="0" fillId="0" borderId="10" xfId="2" applyNumberFormat="1" applyFont="1" applyBorder="1" applyAlignment="1">
      <alignment horizontal="center" vertical="center"/>
    </xf>
    <xf numFmtId="164" fontId="0" fillId="0" borderId="0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4" fontId="0" fillId="0" borderId="14" xfId="1" applyFont="1" applyFill="1" applyBorder="1" applyAlignment="1" applyProtection="1">
      <alignment horizontal="center" vertical="center"/>
      <protection locked="0"/>
    </xf>
    <xf numFmtId="44" fontId="0" fillId="0" borderId="12" xfId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44" fontId="0" fillId="2" borderId="15" xfId="1" applyFont="1" applyFill="1" applyBorder="1" applyAlignment="1">
      <alignment horizontal="center" vertical="center"/>
    </xf>
    <xf numFmtId="44" fontId="0" fillId="0" borderId="9" xfId="1" applyFont="1" applyBorder="1" applyAlignment="1">
      <alignment horizontal="center" vertical="center"/>
    </xf>
    <xf numFmtId="44" fontId="0" fillId="0" borderId="28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2" xfId="1" applyFont="1" applyBorder="1" applyAlignment="1">
      <alignment horizontal="center" vertical="center"/>
    </xf>
    <xf numFmtId="44" fontId="0" fillId="2" borderId="15" xfId="0" applyNumberFormat="1" applyFill="1" applyBorder="1" applyAlignment="1">
      <alignment horizontal="center" vertical="center"/>
    </xf>
    <xf numFmtId="44" fontId="0" fillId="0" borderId="9" xfId="1" applyFont="1" applyFill="1" applyBorder="1" applyAlignment="1" applyProtection="1">
      <alignment horizontal="center" vertical="center"/>
      <protection locked="0"/>
    </xf>
    <xf numFmtId="44" fontId="0" fillId="0" borderId="28" xfId="1" applyFont="1" applyFill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44" fontId="0" fillId="2" borderId="2" xfId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0" borderId="6" xfId="0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/>
    </xf>
    <xf numFmtId="0" fontId="0" fillId="2" borderId="15" xfId="0" applyFill="1" applyBorder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B1:R19"/>
  <sheetViews>
    <sheetView tabSelected="1" workbookViewId="0">
      <selection activeCell="K22" sqref="K22"/>
    </sheetView>
  </sheetViews>
  <sheetFormatPr defaultRowHeight="15" x14ac:dyDescent="0.25"/>
  <cols>
    <col min="2" max="15" width="14.7109375" customWidth="1"/>
  </cols>
  <sheetData>
    <row r="1" spans="2:18" ht="15.75" thickBot="1" x14ac:dyDescent="0.3"/>
    <row r="2" spans="2:18" ht="30" customHeight="1" x14ac:dyDescent="0.25">
      <c r="B2" s="61" t="s">
        <v>0</v>
      </c>
      <c r="C2" s="62"/>
      <c r="D2" s="62"/>
      <c r="E2" s="63"/>
      <c r="F2" s="1"/>
      <c r="G2" s="47" t="s">
        <v>36</v>
      </c>
      <c r="H2" s="48" t="s">
        <v>14</v>
      </c>
      <c r="I2" s="48" t="s">
        <v>32</v>
      </c>
      <c r="J2" s="48" t="s">
        <v>4</v>
      </c>
      <c r="K2" s="118" t="s">
        <v>40</v>
      </c>
      <c r="L2" s="48" t="s">
        <v>37</v>
      </c>
      <c r="M2" s="118" t="s">
        <v>41</v>
      </c>
      <c r="N2" s="119" t="s">
        <v>42</v>
      </c>
      <c r="O2" s="120" t="s">
        <v>43</v>
      </c>
      <c r="P2" s="1"/>
      <c r="Q2" s="1"/>
      <c r="R2" s="1"/>
    </row>
    <row r="3" spans="2:18" ht="20.100000000000001" customHeight="1" thickBot="1" x14ac:dyDescent="0.3">
      <c r="B3" s="37" t="s">
        <v>1</v>
      </c>
      <c r="C3" s="24"/>
      <c r="D3" s="38" t="s">
        <v>3</v>
      </c>
      <c r="E3" s="20"/>
      <c r="G3" s="15">
        <v>1</v>
      </c>
      <c r="H3" s="43"/>
      <c r="I3" s="41"/>
      <c r="J3" s="41"/>
      <c r="K3" s="41"/>
      <c r="L3" s="41"/>
      <c r="M3" s="19" t="str">
        <f>IFERROR(K3/L3,"")</f>
        <v/>
      </c>
      <c r="N3" s="49" t="str">
        <f>IF(M3="","",L3*3)</f>
        <v/>
      </c>
      <c r="O3" s="121" t="str">
        <f>IF(N3="","",L3*3)</f>
        <v/>
      </c>
    </row>
    <row r="4" spans="2:18" ht="20.100000000000001" customHeight="1" thickBot="1" x14ac:dyDescent="0.3">
      <c r="G4" s="15">
        <v>2</v>
      </c>
      <c r="H4" s="43"/>
      <c r="I4" s="41"/>
      <c r="J4" s="41"/>
      <c r="K4" s="41"/>
      <c r="L4" s="41"/>
      <c r="M4" s="19" t="str">
        <f t="shared" ref="M4:M17" si="0">IFERROR(K4/L4,"")</f>
        <v/>
      </c>
      <c r="N4" s="49" t="str">
        <f t="shared" ref="N4:N17" si="1">IF(M4="","",L4*3)</f>
        <v/>
      </c>
      <c r="O4" s="121" t="str">
        <f t="shared" ref="O4:O17" si="2">IF(N4="","",L4*3)</f>
        <v/>
      </c>
    </row>
    <row r="5" spans="2:18" ht="20.100000000000001" customHeight="1" x14ac:dyDescent="0.25">
      <c r="B5" s="55" t="s">
        <v>21</v>
      </c>
      <c r="C5" s="56"/>
      <c r="D5" s="64" t="s">
        <v>5</v>
      </c>
      <c r="E5" s="65"/>
      <c r="G5" s="15">
        <v>3</v>
      </c>
      <c r="H5" s="43"/>
      <c r="I5" s="41"/>
      <c r="J5" s="41"/>
      <c r="K5" s="41"/>
      <c r="L5" s="41"/>
      <c r="M5" s="19" t="str">
        <f t="shared" si="0"/>
        <v/>
      </c>
      <c r="N5" s="49" t="str">
        <f t="shared" si="1"/>
        <v/>
      </c>
      <c r="O5" s="121" t="str">
        <f t="shared" si="2"/>
        <v/>
      </c>
    </row>
    <row r="6" spans="2:18" ht="20.100000000000001" customHeight="1" x14ac:dyDescent="0.25">
      <c r="B6" s="57"/>
      <c r="C6" s="58"/>
      <c r="D6" s="66"/>
      <c r="E6" s="67"/>
      <c r="G6" s="15">
        <v>4</v>
      </c>
      <c r="H6" s="43"/>
      <c r="I6" s="41"/>
      <c r="J6" s="41"/>
      <c r="K6" s="41"/>
      <c r="L6" s="41"/>
      <c r="M6" s="19" t="str">
        <f t="shared" si="0"/>
        <v/>
      </c>
      <c r="N6" s="49" t="str">
        <f t="shared" si="1"/>
        <v/>
      </c>
      <c r="O6" s="121" t="str">
        <f t="shared" si="2"/>
        <v/>
      </c>
    </row>
    <row r="7" spans="2:18" ht="20.100000000000001" customHeight="1" x14ac:dyDescent="0.25">
      <c r="B7" s="59"/>
      <c r="C7" s="60"/>
      <c r="D7" s="22" t="s">
        <v>6</v>
      </c>
      <c r="E7" s="23" t="s">
        <v>7</v>
      </c>
      <c r="G7" s="15">
        <v>5</v>
      </c>
      <c r="H7" s="43"/>
      <c r="I7" s="41"/>
      <c r="J7" s="41"/>
      <c r="K7" s="41"/>
      <c r="L7" s="41"/>
      <c r="M7" s="19" t="str">
        <f t="shared" si="0"/>
        <v/>
      </c>
      <c r="N7" s="49" t="str">
        <f t="shared" si="1"/>
        <v/>
      </c>
      <c r="O7" s="121" t="str">
        <f t="shared" si="2"/>
        <v/>
      </c>
    </row>
    <row r="8" spans="2:18" ht="20.100000000000001" customHeight="1" x14ac:dyDescent="0.25">
      <c r="B8" s="68" t="s">
        <v>22</v>
      </c>
      <c r="C8" s="69"/>
      <c r="D8" s="2">
        <v>100</v>
      </c>
      <c r="E8" s="3">
        <v>100</v>
      </c>
      <c r="G8" s="15">
        <v>6</v>
      </c>
      <c r="H8" s="43"/>
      <c r="I8" s="41"/>
      <c r="J8" s="41"/>
      <c r="K8" s="41"/>
      <c r="L8" s="41"/>
      <c r="M8" s="19" t="str">
        <f t="shared" si="0"/>
        <v/>
      </c>
      <c r="N8" s="49" t="str">
        <f t="shared" si="1"/>
        <v/>
      </c>
      <c r="O8" s="121" t="str">
        <f t="shared" si="2"/>
        <v/>
      </c>
    </row>
    <row r="9" spans="2:18" ht="20.100000000000001" customHeight="1" x14ac:dyDescent="0.25">
      <c r="B9" s="68" t="s">
        <v>23</v>
      </c>
      <c r="C9" s="69"/>
      <c r="D9" s="2">
        <v>70</v>
      </c>
      <c r="E9" s="3">
        <v>90</v>
      </c>
      <c r="G9" s="15">
        <v>7</v>
      </c>
      <c r="H9" s="43"/>
      <c r="I9" s="41"/>
      <c r="J9" s="41"/>
      <c r="K9" s="41"/>
      <c r="L9" s="41"/>
      <c r="M9" s="19" t="str">
        <f t="shared" si="0"/>
        <v/>
      </c>
      <c r="N9" s="49" t="str">
        <f t="shared" si="1"/>
        <v/>
      </c>
      <c r="O9" s="121" t="str">
        <f t="shared" si="2"/>
        <v/>
      </c>
    </row>
    <row r="10" spans="2:18" ht="20.100000000000001" customHeight="1" x14ac:dyDescent="0.25">
      <c r="B10" s="68" t="s">
        <v>24</v>
      </c>
      <c r="C10" s="69"/>
      <c r="D10" s="2">
        <v>45</v>
      </c>
      <c r="E10" s="3">
        <v>70</v>
      </c>
      <c r="G10" s="15">
        <v>8</v>
      </c>
      <c r="H10" s="43"/>
      <c r="I10" s="41"/>
      <c r="J10" s="41"/>
      <c r="K10" s="41"/>
      <c r="L10" s="41"/>
      <c r="M10" s="19" t="str">
        <f t="shared" si="0"/>
        <v/>
      </c>
      <c r="N10" s="49" t="str">
        <f t="shared" si="1"/>
        <v/>
      </c>
      <c r="O10" s="121" t="str">
        <f t="shared" si="2"/>
        <v/>
      </c>
    </row>
    <row r="11" spans="2:18" ht="20.100000000000001" customHeight="1" x14ac:dyDescent="0.25">
      <c r="B11" s="68" t="s">
        <v>25</v>
      </c>
      <c r="C11" s="69"/>
      <c r="D11" s="2">
        <v>26</v>
      </c>
      <c r="E11" s="3">
        <v>50</v>
      </c>
      <c r="G11" s="15">
        <v>9</v>
      </c>
      <c r="H11" s="43"/>
      <c r="I11" s="41"/>
      <c r="J11" s="41"/>
      <c r="K11" s="41"/>
      <c r="L11" s="41"/>
      <c r="M11" s="49" t="str">
        <f t="shared" si="0"/>
        <v/>
      </c>
      <c r="N11" s="49" t="str">
        <f t="shared" si="1"/>
        <v/>
      </c>
      <c r="O11" s="121" t="str">
        <f t="shared" si="2"/>
        <v/>
      </c>
    </row>
    <row r="12" spans="2:18" ht="20.100000000000001" customHeight="1" x14ac:dyDescent="0.25">
      <c r="B12" s="68" t="s">
        <v>26</v>
      </c>
      <c r="C12" s="69"/>
      <c r="D12" s="2">
        <v>18</v>
      </c>
      <c r="E12" s="3">
        <v>34</v>
      </c>
      <c r="G12" s="15">
        <v>10</v>
      </c>
      <c r="H12" s="43"/>
      <c r="I12" s="41"/>
      <c r="J12" s="41"/>
      <c r="K12" s="41"/>
      <c r="L12" s="41"/>
      <c r="M12" s="49" t="str">
        <f t="shared" si="0"/>
        <v/>
      </c>
      <c r="N12" s="49" t="str">
        <f t="shared" si="1"/>
        <v/>
      </c>
      <c r="O12" s="121" t="str">
        <f t="shared" si="2"/>
        <v/>
      </c>
    </row>
    <row r="13" spans="2:18" ht="20.100000000000001" customHeight="1" x14ac:dyDescent="0.25">
      <c r="B13" s="68" t="s">
        <v>27</v>
      </c>
      <c r="C13" s="69"/>
      <c r="D13" s="2">
        <v>12</v>
      </c>
      <c r="E13" s="3">
        <v>25</v>
      </c>
      <c r="G13" s="15">
        <v>11</v>
      </c>
      <c r="H13" s="43"/>
      <c r="I13" s="41"/>
      <c r="J13" s="41"/>
      <c r="K13" s="41"/>
      <c r="L13" s="41"/>
      <c r="M13" s="49" t="str">
        <f t="shared" si="0"/>
        <v/>
      </c>
      <c r="N13" s="49" t="str">
        <f t="shared" si="1"/>
        <v/>
      </c>
      <c r="O13" s="121" t="str">
        <f t="shared" si="2"/>
        <v/>
      </c>
    </row>
    <row r="14" spans="2:18" ht="20.100000000000001" customHeight="1" x14ac:dyDescent="0.25">
      <c r="B14" s="68" t="s">
        <v>28</v>
      </c>
      <c r="C14" s="69"/>
      <c r="D14" s="2">
        <v>7</v>
      </c>
      <c r="E14" s="3">
        <v>18</v>
      </c>
      <c r="G14" s="15">
        <v>12</v>
      </c>
      <c r="H14" s="43"/>
      <c r="I14" s="41"/>
      <c r="J14" s="41"/>
      <c r="K14" s="41"/>
      <c r="L14" s="41"/>
      <c r="M14" s="49" t="str">
        <f t="shared" si="0"/>
        <v/>
      </c>
      <c r="N14" s="49" t="str">
        <f t="shared" si="1"/>
        <v/>
      </c>
      <c r="O14" s="121" t="str">
        <f t="shared" si="2"/>
        <v/>
      </c>
    </row>
    <row r="15" spans="2:18" ht="20.100000000000001" customHeight="1" thickBot="1" x14ac:dyDescent="0.3">
      <c r="B15" s="70" t="s">
        <v>29</v>
      </c>
      <c r="C15" s="71"/>
      <c r="D15" s="39">
        <v>5</v>
      </c>
      <c r="E15" s="40">
        <v>15</v>
      </c>
      <c r="G15" s="15">
        <v>13</v>
      </c>
      <c r="H15" s="43"/>
      <c r="I15" s="41"/>
      <c r="J15" s="41"/>
      <c r="K15" s="41"/>
      <c r="L15" s="41"/>
      <c r="M15" s="49" t="str">
        <f t="shared" si="0"/>
        <v/>
      </c>
      <c r="N15" s="49" t="str">
        <f t="shared" si="1"/>
        <v/>
      </c>
      <c r="O15" s="121" t="str">
        <f t="shared" si="2"/>
        <v/>
      </c>
    </row>
    <row r="16" spans="2:18" ht="20.100000000000001" customHeight="1" x14ac:dyDescent="0.25">
      <c r="B16" s="53" t="s">
        <v>20</v>
      </c>
      <c r="C16" s="53"/>
      <c r="D16" s="53"/>
      <c r="E16" s="53"/>
      <c r="G16" s="15">
        <v>14</v>
      </c>
      <c r="H16" s="43"/>
      <c r="I16" s="41"/>
      <c r="J16" s="41"/>
      <c r="K16" s="41"/>
      <c r="L16" s="41"/>
      <c r="M16" s="49" t="str">
        <f t="shared" si="0"/>
        <v/>
      </c>
      <c r="N16" s="49" t="str">
        <f t="shared" si="1"/>
        <v/>
      </c>
      <c r="O16" s="121" t="str">
        <f t="shared" si="2"/>
        <v/>
      </c>
    </row>
    <row r="17" spans="2:15" ht="20.100000000000001" customHeight="1" thickBot="1" x14ac:dyDescent="0.3">
      <c r="B17" s="54"/>
      <c r="C17" s="54"/>
      <c r="D17" s="54"/>
      <c r="E17" s="54"/>
      <c r="G17" s="16">
        <v>15</v>
      </c>
      <c r="H17" s="122"/>
      <c r="I17" s="123"/>
      <c r="J17" s="123"/>
      <c r="K17" s="123"/>
      <c r="L17" s="123"/>
      <c r="M17" s="45" t="str">
        <f t="shared" si="0"/>
        <v/>
      </c>
      <c r="N17" s="45" t="str">
        <f t="shared" si="1"/>
        <v/>
      </c>
      <c r="O17" s="46" t="str">
        <f t="shared" si="2"/>
        <v/>
      </c>
    </row>
    <row r="18" spans="2:15" ht="20.100000000000001" customHeight="1" x14ac:dyDescent="0.25">
      <c r="G18" t="s">
        <v>38</v>
      </c>
      <c r="M18" s="44" t="s">
        <v>39</v>
      </c>
      <c r="N18" s="124" t="str">
        <f>IF(SUM(N3:N17)=0,"",SUM(N3:N17))</f>
        <v/>
      </c>
      <c r="O18" s="124" t="str">
        <f>IF(SUM(O3:O17)=0,"",SUM(O3:O17))</f>
        <v/>
      </c>
    </row>
    <row r="19" spans="2:15" ht="20.100000000000001" customHeight="1" x14ac:dyDescent="0.25"/>
  </sheetData>
  <mergeCells count="12">
    <mergeCell ref="B16:E17"/>
    <mergeCell ref="B5:C7"/>
    <mergeCell ref="B2:E2"/>
    <mergeCell ref="D5:E6"/>
    <mergeCell ref="B8:C8"/>
    <mergeCell ref="B9:C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9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O37"/>
  <sheetViews>
    <sheetView workbookViewId="0">
      <selection activeCell="B5" sqref="B5:O5"/>
    </sheetView>
  </sheetViews>
  <sheetFormatPr defaultRowHeight="15" x14ac:dyDescent="0.25"/>
  <cols>
    <col min="2" max="15" width="12.85546875" customWidth="1"/>
    <col min="17" max="17" width="12.5703125" bestFit="1" customWidth="1"/>
  </cols>
  <sheetData>
    <row r="1" spans="2:15" ht="15.75" thickBot="1" x14ac:dyDescent="0.3"/>
    <row r="2" spans="2:15" ht="20.100000000000001" customHeight="1" x14ac:dyDescent="0.25">
      <c r="B2" s="74" t="s">
        <v>0</v>
      </c>
      <c r="C2" s="75"/>
      <c r="D2" s="75"/>
      <c r="E2" s="75"/>
      <c r="F2" s="75"/>
      <c r="G2" s="76"/>
      <c r="H2" s="31"/>
      <c r="I2" s="31"/>
      <c r="J2" s="31"/>
      <c r="K2" s="31"/>
      <c r="L2" s="31"/>
      <c r="M2" s="31"/>
      <c r="N2" s="31"/>
      <c r="O2" s="31"/>
    </row>
    <row r="3" spans="2:15" ht="20.100000000000001" customHeight="1" thickBot="1" x14ac:dyDescent="0.3">
      <c r="B3" s="16" t="s">
        <v>1</v>
      </c>
      <c r="C3" s="72">
        <f>'Input Sheet'!C3</f>
        <v>0</v>
      </c>
      <c r="D3" s="72"/>
      <c r="E3" s="18" t="s">
        <v>3</v>
      </c>
      <c r="F3" s="72">
        <f>'Input Sheet'!E3</f>
        <v>0</v>
      </c>
      <c r="G3" s="73"/>
      <c r="H3" s="31"/>
      <c r="I3" s="31"/>
      <c r="J3" s="31"/>
      <c r="K3" s="31"/>
      <c r="L3" s="31"/>
      <c r="M3" s="31"/>
      <c r="N3" s="31"/>
      <c r="O3" s="31"/>
    </row>
    <row r="4" spans="2:15" ht="20.100000000000001" customHeight="1" thickBot="1" x14ac:dyDescent="0.3"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2:15" ht="20.100000000000001" customHeight="1" x14ac:dyDescent="0.25">
      <c r="B5" s="102" t="s">
        <v>34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/>
    </row>
    <row r="6" spans="2:15" ht="20.100000000000001" customHeight="1" x14ac:dyDescent="0.25">
      <c r="B6" s="15" t="s">
        <v>30</v>
      </c>
      <c r="C6" s="17" t="s">
        <v>8</v>
      </c>
      <c r="D6" s="94" t="s">
        <v>35</v>
      </c>
      <c r="E6" s="69"/>
      <c r="F6" s="94" t="s">
        <v>9</v>
      </c>
      <c r="G6" s="69"/>
      <c r="H6" s="94" t="s">
        <v>16</v>
      </c>
      <c r="I6" s="69"/>
      <c r="J6" s="94" t="s">
        <v>17</v>
      </c>
      <c r="K6" s="69"/>
      <c r="L6" s="94" t="s">
        <v>15</v>
      </c>
      <c r="M6" s="69"/>
      <c r="N6" s="94" t="s">
        <v>31</v>
      </c>
      <c r="O6" s="95"/>
    </row>
    <row r="7" spans="2:15" ht="20.100000000000001" customHeight="1" x14ac:dyDescent="0.25">
      <c r="B7" s="15">
        <f>'1'!$H$3</f>
        <v>0</v>
      </c>
      <c r="C7" s="17">
        <f>'1'!$H$4</f>
        <v>0</v>
      </c>
      <c r="D7" s="98">
        <f>'1'!H17</f>
        <v>0</v>
      </c>
      <c r="E7" s="99"/>
      <c r="F7" s="100"/>
      <c r="G7" s="101"/>
      <c r="H7" s="77">
        <f>IFERROR(VLOOKUP(B7,'Input Sheet'!$G$3:$H$17,2,FALSE)*F7,)</f>
        <v>0</v>
      </c>
      <c r="I7" s="78"/>
      <c r="J7" s="84">
        <f>IFERROR(VLOOKUP(B7,'Input Sheet'!$G$3:$H$17,2,FALSE)*-(F7*(D7/100)),)</f>
        <v>0</v>
      </c>
      <c r="K7" s="85"/>
      <c r="L7" s="84">
        <f>IF(J7=0,H7,(H7-ABS(J7)))</f>
        <v>0</v>
      </c>
      <c r="M7" s="85"/>
      <c r="N7" s="94" t="str">
        <f>IF((OR(D7="Reject", D7&gt;10)),"Yes","No")</f>
        <v>No</v>
      </c>
      <c r="O7" s="95"/>
    </row>
    <row r="8" spans="2:15" ht="20.100000000000001" customHeight="1" x14ac:dyDescent="0.25">
      <c r="B8" s="15">
        <f>'2'!$H$3</f>
        <v>0</v>
      </c>
      <c r="C8" s="17">
        <f>'2'!$H$4</f>
        <v>0</v>
      </c>
      <c r="D8" s="98">
        <f>'2'!H17</f>
        <v>0</v>
      </c>
      <c r="E8" s="99"/>
      <c r="F8" s="100"/>
      <c r="G8" s="101"/>
      <c r="H8" s="77">
        <f>IFERROR(VLOOKUP(B8,'Input Sheet'!$G$3:$H$17,2,FALSE)*F8,)</f>
        <v>0</v>
      </c>
      <c r="I8" s="78"/>
      <c r="J8" s="84">
        <f>IFERROR(VLOOKUP(B8,'Input Sheet'!$G$3:$H$17,2,FALSE)*-(F8*(D8/100)),)</f>
        <v>0</v>
      </c>
      <c r="K8" s="85"/>
      <c r="L8" s="84">
        <f>IF(J8=0,H8,(H8-ABS(J8)))</f>
        <v>0</v>
      </c>
      <c r="M8" s="85"/>
      <c r="N8" s="94" t="str">
        <f>IF((OR(D8="Reject", D8&gt;10)),"Yes","No")</f>
        <v>No</v>
      </c>
      <c r="O8" s="95"/>
    </row>
    <row r="9" spans="2:15" ht="20.100000000000001" customHeight="1" x14ac:dyDescent="0.25">
      <c r="B9" s="15">
        <f>'3'!$H$3</f>
        <v>0</v>
      </c>
      <c r="C9" s="17">
        <f>'3'!$H$4</f>
        <v>0</v>
      </c>
      <c r="D9" s="98">
        <f>'3'!H17</f>
        <v>0</v>
      </c>
      <c r="E9" s="99"/>
      <c r="F9" s="100"/>
      <c r="G9" s="101"/>
      <c r="H9" s="77">
        <f>IFERROR(VLOOKUP(B9,'Input Sheet'!$G$3:$H$17,2,FALSE)*F9,)</f>
        <v>0</v>
      </c>
      <c r="I9" s="78"/>
      <c r="J9" s="84">
        <f>IFERROR(VLOOKUP(B9,'Input Sheet'!$G$3:$H$17,2,FALSE)*-(F9*(D9/100)),)</f>
        <v>0</v>
      </c>
      <c r="K9" s="85"/>
      <c r="L9" s="84">
        <f>IF(J9=0,H9,(H9-ABS(J9)))</f>
        <v>0</v>
      </c>
      <c r="M9" s="85"/>
      <c r="N9" s="94" t="str">
        <f>IF((OR(D9="Reject", D9&gt;10)),"Yes","No")</f>
        <v>No</v>
      </c>
      <c r="O9" s="95"/>
    </row>
    <row r="10" spans="2:15" ht="20.100000000000001" customHeight="1" x14ac:dyDescent="0.25">
      <c r="B10" s="15">
        <f>'4'!$H$3</f>
        <v>0</v>
      </c>
      <c r="C10" s="17">
        <f>'4'!$H$4</f>
        <v>0</v>
      </c>
      <c r="D10" s="98">
        <f>'4'!H17</f>
        <v>0</v>
      </c>
      <c r="E10" s="99"/>
      <c r="F10" s="100"/>
      <c r="G10" s="101"/>
      <c r="H10" s="77">
        <f>IFERROR(VLOOKUP(B10,'Input Sheet'!$G$3:$H$17,2,FALSE)*F10,)</f>
        <v>0</v>
      </c>
      <c r="I10" s="78"/>
      <c r="J10" s="84">
        <f>IFERROR(VLOOKUP(B10,'Input Sheet'!$G$3:$H$17,2,FALSE)*-(F10*(D10/100)),)</f>
        <v>0</v>
      </c>
      <c r="K10" s="85"/>
      <c r="L10" s="84">
        <f t="shared" ref="L10:L36" si="0">IF(J10=0,H10,(H10-ABS(J10)))</f>
        <v>0</v>
      </c>
      <c r="M10" s="85"/>
      <c r="N10" s="94" t="str">
        <f>IF((OR(D10="Reject", D10&gt;10)),"Yes","No")</f>
        <v>No</v>
      </c>
      <c r="O10" s="95"/>
    </row>
    <row r="11" spans="2:15" ht="20.100000000000001" customHeight="1" x14ac:dyDescent="0.25">
      <c r="B11" s="15">
        <f>'5'!$H$3</f>
        <v>0</v>
      </c>
      <c r="C11" s="17">
        <f>'5'!$H$4</f>
        <v>0</v>
      </c>
      <c r="D11" s="98">
        <f>'5'!H17</f>
        <v>0</v>
      </c>
      <c r="E11" s="99"/>
      <c r="F11" s="100"/>
      <c r="G11" s="101"/>
      <c r="H11" s="77">
        <f>IFERROR(VLOOKUP(B11,'Input Sheet'!$G$3:$H$17,2,FALSE)*F11,)</f>
        <v>0</v>
      </c>
      <c r="I11" s="78"/>
      <c r="J11" s="84">
        <f>IFERROR(VLOOKUP(B11,'Input Sheet'!$G$3:$H$17,2,FALSE)*-(F11*(D11/100)),)</f>
        <v>0</v>
      </c>
      <c r="K11" s="85"/>
      <c r="L11" s="84">
        <f t="shared" si="0"/>
        <v>0</v>
      </c>
      <c r="M11" s="85"/>
      <c r="N11" s="94" t="str">
        <f>IF((OR(D11="Reject", D11&gt;10)),"Yes","No")</f>
        <v>No</v>
      </c>
      <c r="O11" s="95"/>
    </row>
    <row r="12" spans="2:15" ht="20.100000000000001" customHeight="1" x14ac:dyDescent="0.25">
      <c r="B12" s="15">
        <f>'6'!$H$3</f>
        <v>0</v>
      </c>
      <c r="C12" s="17">
        <f>'6'!$H$4</f>
        <v>0</v>
      </c>
      <c r="D12" s="98">
        <f>'6'!H17</f>
        <v>0</v>
      </c>
      <c r="E12" s="99"/>
      <c r="F12" s="100"/>
      <c r="G12" s="101"/>
      <c r="H12" s="77">
        <f>IFERROR(VLOOKUP(B12,'Input Sheet'!$G$3:$H$17,2,FALSE)*F12,)</f>
        <v>0</v>
      </c>
      <c r="I12" s="78"/>
      <c r="J12" s="84">
        <f>IFERROR(VLOOKUP(B12,'Input Sheet'!$G$3:$H$17,2,FALSE)*-(F12*(D12/100)),)</f>
        <v>0</v>
      </c>
      <c r="K12" s="85"/>
      <c r="L12" s="84">
        <f t="shared" si="0"/>
        <v>0</v>
      </c>
      <c r="M12" s="85"/>
      <c r="N12" s="94" t="str">
        <f>IF((OR(D12="Reject", D12&gt;10)),"Yes","No")</f>
        <v>No</v>
      </c>
      <c r="O12" s="95"/>
    </row>
    <row r="13" spans="2:15" ht="20.100000000000001" customHeight="1" x14ac:dyDescent="0.25">
      <c r="B13" s="15">
        <f>'7'!$H$3</f>
        <v>0</v>
      </c>
      <c r="C13" s="17">
        <f>'7'!$H$4</f>
        <v>0</v>
      </c>
      <c r="D13" s="98">
        <f>'7'!H17</f>
        <v>0</v>
      </c>
      <c r="E13" s="99"/>
      <c r="F13" s="100"/>
      <c r="G13" s="101"/>
      <c r="H13" s="77">
        <f>IFERROR(VLOOKUP(B13,'Input Sheet'!$G$3:$H$17,2,FALSE)*F13,)</f>
        <v>0</v>
      </c>
      <c r="I13" s="78"/>
      <c r="J13" s="84">
        <f>IFERROR(VLOOKUP(B13,'Input Sheet'!$G$3:$H$17,2,FALSE)*-(F13*(D13/100)),)</f>
        <v>0</v>
      </c>
      <c r="K13" s="85"/>
      <c r="L13" s="84">
        <f t="shared" si="0"/>
        <v>0</v>
      </c>
      <c r="M13" s="85"/>
      <c r="N13" s="94" t="str">
        <f>IF((OR(D13="Reject", D13&gt;10)),"Yes","No")</f>
        <v>No</v>
      </c>
      <c r="O13" s="95"/>
    </row>
    <row r="14" spans="2:15" ht="20.100000000000001" customHeight="1" x14ac:dyDescent="0.25">
      <c r="B14" s="15">
        <f>'8'!$H$3</f>
        <v>0</v>
      </c>
      <c r="C14" s="17">
        <f>'8'!$H$4</f>
        <v>0</v>
      </c>
      <c r="D14" s="98">
        <f>'8'!H17</f>
        <v>0</v>
      </c>
      <c r="E14" s="99"/>
      <c r="F14" s="100"/>
      <c r="G14" s="101"/>
      <c r="H14" s="77">
        <f>IFERROR(VLOOKUP(B14,'Input Sheet'!$G$3:$H$17,2,FALSE)*F14,)</f>
        <v>0</v>
      </c>
      <c r="I14" s="78"/>
      <c r="J14" s="84">
        <f>IFERROR(VLOOKUP(B14,'Input Sheet'!$G$3:$H$17,2,FALSE)*-(F14*(D14/100)),)</f>
        <v>0</v>
      </c>
      <c r="K14" s="85"/>
      <c r="L14" s="84">
        <f t="shared" si="0"/>
        <v>0</v>
      </c>
      <c r="M14" s="85"/>
      <c r="N14" s="94" t="str">
        <f>IF((OR(D14="Reject", D14&gt;10)),"Yes","No")</f>
        <v>No</v>
      </c>
      <c r="O14" s="95"/>
    </row>
    <row r="15" spans="2:15" ht="20.100000000000001" customHeight="1" x14ac:dyDescent="0.25">
      <c r="B15" s="15">
        <f>'9'!$H$3</f>
        <v>0</v>
      </c>
      <c r="C15" s="17">
        <f>'9'!$H$4</f>
        <v>0</v>
      </c>
      <c r="D15" s="98">
        <f>'9'!H17</f>
        <v>0</v>
      </c>
      <c r="E15" s="99"/>
      <c r="F15" s="100"/>
      <c r="G15" s="101"/>
      <c r="H15" s="77">
        <f>IFERROR(VLOOKUP(B15,'Input Sheet'!$G$3:$H$17,2,FALSE)*F15,)</f>
        <v>0</v>
      </c>
      <c r="I15" s="78"/>
      <c r="J15" s="84">
        <f>IFERROR(VLOOKUP(B15,'Input Sheet'!$G$3:$H$17,2,FALSE)*-(F15*(D15/100)),)</f>
        <v>0</v>
      </c>
      <c r="K15" s="85"/>
      <c r="L15" s="84">
        <f t="shared" si="0"/>
        <v>0</v>
      </c>
      <c r="M15" s="85"/>
      <c r="N15" s="94" t="str">
        <f>IF((OR(D15="Reject", D15&gt;10)),"Yes","No")</f>
        <v>No</v>
      </c>
      <c r="O15" s="95"/>
    </row>
    <row r="16" spans="2:15" ht="20.100000000000001" customHeight="1" x14ac:dyDescent="0.25">
      <c r="B16" s="15">
        <f>'10'!$H$3</f>
        <v>0</v>
      </c>
      <c r="C16" s="17">
        <f>'10'!$H$4</f>
        <v>0</v>
      </c>
      <c r="D16" s="98">
        <f>'10'!H17</f>
        <v>0</v>
      </c>
      <c r="E16" s="99"/>
      <c r="F16" s="100"/>
      <c r="G16" s="101"/>
      <c r="H16" s="77">
        <f>IFERROR(VLOOKUP(B16,'Input Sheet'!$G$3:$H$17,2,FALSE)*F16,)</f>
        <v>0</v>
      </c>
      <c r="I16" s="78"/>
      <c r="J16" s="84">
        <f>IFERROR(VLOOKUP(B16,'Input Sheet'!$G$3:$H$17,2,FALSE)*-(F16*(D16/100)),)</f>
        <v>0</v>
      </c>
      <c r="K16" s="85"/>
      <c r="L16" s="84">
        <f t="shared" si="0"/>
        <v>0</v>
      </c>
      <c r="M16" s="85"/>
      <c r="N16" s="94" t="str">
        <f>IF((OR(D16="Reject", D16&gt;10)),"Yes","No")</f>
        <v>No</v>
      </c>
      <c r="O16" s="95"/>
    </row>
    <row r="17" spans="2:15" ht="20.100000000000001" customHeight="1" x14ac:dyDescent="0.25">
      <c r="B17" s="15">
        <f>'11'!$H$3</f>
        <v>0</v>
      </c>
      <c r="C17" s="17">
        <f>'11'!$H$4</f>
        <v>0</v>
      </c>
      <c r="D17" s="98">
        <f>'11'!H17</f>
        <v>0</v>
      </c>
      <c r="E17" s="99"/>
      <c r="F17" s="100"/>
      <c r="G17" s="101"/>
      <c r="H17" s="77">
        <f>IFERROR(VLOOKUP(B17,'Input Sheet'!$G$3:$H$17,2,FALSE)*F17,)</f>
        <v>0</v>
      </c>
      <c r="I17" s="78"/>
      <c r="J17" s="84">
        <f>IFERROR(VLOOKUP(B17,'Input Sheet'!$G$3:$H$17,2,FALSE)*-(F17*(D17/100)),)</f>
        <v>0</v>
      </c>
      <c r="K17" s="85"/>
      <c r="L17" s="84">
        <f t="shared" si="0"/>
        <v>0</v>
      </c>
      <c r="M17" s="85"/>
      <c r="N17" s="94" t="str">
        <f>IF((OR(D17="Reject", D17&gt;10)),"Yes","No")</f>
        <v>No</v>
      </c>
      <c r="O17" s="95"/>
    </row>
    <row r="18" spans="2:15" ht="20.100000000000001" customHeight="1" x14ac:dyDescent="0.25">
      <c r="B18" s="15">
        <f>'12'!$H$3</f>
        <v>0</v>
      </c>
      <c r="C18" s="17">
        <f>'12'!$H$4</f>
        <v>0</v>
      </c>
      <c r="D18" s="98">
        <f>'12'!H17</f>
        <v>0</v>
      </c>
      <c r="E18" s="99"/>
      <c r="F18" s="100"/>
      <c r="G18" s="101"/>
      <c r="H18" s="77">
        <f>IFERROR(VLOOKUP(B18,'Input Sheet'!$G$3:$H$17,2,FALSE)*F18,)</f>
        <v>0</v>
      </c>
      <c r="I18" s="78"/>
      <c r="J18" s="84">
        <f>IFERROR(VLOOKUP(B18,'Input Sheet'!$G$3:$H$17,2,FALSE)*-(F18*(D18/100)),)</f>
        <v>0</v>
      </c>
      <c r="K18" s="85"/>
      <c r="L18" s="84">
        <f t="shared" si="0"/>
        <v>0</v>
      </c>
      <c r="M18" s="85"/>
      <c r="N18" s="94" t="str">
        <f>IF((OR(D18="Reject", D18&gt;10)),"Yes","No")</f>
        <v>No</v>
      </c>
      <c r="O18" s="95"/>
    </row>
    <row r="19" spans="2:15" ht="20.100000000000001" customHeight="1" x14ac:dyDescent="0.25">
      <c r="B19" s="15">
        <f>'13'!$H$3</f>
        <v>0</v>
      </c>
      <c r="C19" s="17">
        <f>'13'!$H$4</f>
        <v>0</v>
      </c>
      <c r="D19" s="98">
        <f>'13'!H17</f>
        <v>0</v>
      </c>
      <c r="E19" s="99"/>
      <c r="F19" s="100"/>
      <c r="G19" s="101"/>
      <c r="H19" s="77">
        <f>IFERROR(VLOOKUP(B19,'Input Sheet'!$G$3:$H$17,2,FALSE)*F19,)</f>
        <v>0</v>
      </c>
      <c r="I19" s="78"/>
      <c r="J19" s="84">
        <f>IFERROR(VLOOKUP(B19,'Input Sheet'!$G$3:$H$17,2,FALSE)*-(F19*(D19/100)),)</f>
        <v>0</v>
      </c>
      <c r="K19" s="85"/>
      <c r="L19" s="84">
        <f t="shared" si="0"/>
        <v>0</v>
      </c>
      <c r="M19" s="85"/>
      <c r="N19" s="94" t="str">
        <f>IF((OR(D19="Reject", D19&gt;10)),"Yes","No")</f>
        <v>No</v>
      </c>
      <c r="O19" s="95"/>
    </row>
    <row r="20" spans="2:15" ht="20.100000000000001" customHeight="1" x14ac:dyDescent="0.25">
      <c r="B20" s="15">
        <f>'14'!$H$3</f>
        <v>0</v>
      </c>
      <c r="C20" s="17">
        <f>'14'!$H$4</f>
        <v>0</v>
      </c>
      <c r="D20" s="98">
        <f>'14'!H17</f>
        <v>0</v>
      </c>
      <c r="E20" s="99"/>
      <c r="F20" s="100"/>
      <c r="G20" s="101"/>
      <c r="H20" s="77">
        <f>IFERROR(VLOOKUP(B20,'Input Sheet'!$G$3:$H$17,2,FALSE)*F20,)</f>
        <v>0</v>
      </c>
      <c r="I20" s="78"/>
      <c r="J20" s="84">
        <f>IFERROR(VLOOKUP(B20,'Input Sheet'!$G$3:$H$17,2,FALSE)*-(F20*(D20/100)),)</f>
        <v>0</v>
      </c>
      <c r="K20" s="85"/>
      <c r="L20" s="84">
        <f t="shared" si="0"/>
        <v>0</v>
      </c>
      <c r="M20" s="85"/>
      <c r="N20" s="94" t="str">
        <f>IF((OR(D20="Reject", D20&gt;10)),"Yes","No")</f>
        <v>No</v>
      </c>
      <c r="O20" s="95"/>
    </row>
    <row r="21" spans="2:15" ht="20.100000000000001" customHeight="1" x14ac:dyDescent="0.25">
      <c r="B21" s="15">
        <f>'15'!$H$3</f>
        <v>0</v>
      </c>
      <c r="C21" s="17">
        <f>'15'!$H$4</f>
        <v>0</v>
      </c>
      <c r="D21" s="98">
        <f>'15'!H17</f>
        <v>0</v>
      </c>
      <c r="E21" s="99"/>
      <c r="F21" s="100"/>
      <c r="G21" s="101"/>
      <c r="H21" s="77">
        <f>IFERROR(VLOOKUP(B21,'Input Sheet'!$G$3:$H$17,2,FALSE)*F21,)</f>
        <v>0</v>
      </c>
      <c r="I21" s="78"/>
      <c r="J21" s="84">
        <f>IFERROR(VLOOKUP(B21,'Input Sheet'!$G$3:$H$17,2,FALSE)*-(F21*(D21/100)),)</f>
        <v>0</v>
      </c>
      <c r="K21" s="85"/>
      <c r="L21" s="84">
        <f t="shared" si="0"/>
        <v>0</v>
      </c>
      <c r="M21" s="85"/>
      <c r="N21" s="94" t="str">
        <f>IF((OR(D21="Reject", D21&gt;10)),"Yes","No")</f>
        <v>No</v>
      </c>
      <c r="O21" s="95"/>
    </row>
    <row r="22" spans="2:15" ht="20.100000000000001" customHeight="1" x14ac:dyDescent="0.25">
      <c r="B22" s="15">
        <f>'16'!$H$3</f>
        <v>0</v>
      </c>
      <c r="C22" s="17">
        <f>'16'!$H$4</f>
        <v>0</v>
      </c>
      <c r="D22" s="98">
        <f>'16'!H17</f>
        <v>0</v>
      </c>
      <c r="E22" s="99"/>
      <c r="F22" s="100"/>
      <c r="G22" s="101"/>
      <c r="H22" s="77">
        <f>IFERROR(VLOOKUP(B22,'Input Sheet'!$G$3:$H$17,2,FALSE)*F22,)</f>
        <v>0</v>
      </c>
      <c r="I22" s="78"/>
      <c r="J22" s="84">
        <f>IFERROR(VLOOKUP(B22,'Input Sheet'!$G$3:$H$17,2,FALSE)*-(F22*(D22/100)),)</f>
        <v>0</v>
      </c>
      <c r="K22" s="85"/>
      <c r="L22" s="84">
        <f t="shared" si="0"/>
        <v>0</v>
      </c>
      <c r="M22" s="85"/>
      <c r="N22" s="94" t="str">
        <f>IF((OR(D22="Reject", D22&gt;10)),"Yes","No")</f>
        <v>No</v>
      </c>
      <c r="O22" s="95"/>
    </row>
    <row r="23" spans="2:15" ht="20.100000000000001" customHeight="1" x14ac:dyDescent="0.25">
      <c r="B23" s="15">
        <f>'17'!$H$3</f>
        <v>0</v>
      </c>
      <c r="C23" s="17">
        <f>'17'!$H$4</f>
        <v>0</v>
      </c>
      <c r="D23" s="98">
        <f>'17'!H17</f>
        <v>0</v>
      </c>
      <c r="E23" s="99"/>
      <c r="F23" s="100"/>
      <c r="G23" s="101"/>
      <c r="H23" s="77">
        <f>IFERROR(VLOOKUP(B23,'Input Sheet'!$G$3:$H$17,2,FALSE)*F23,)</f>
        <v>0</v>
      </c>
      <c r="I23" s="78"/>
      <c r="J23" s="84">
        <f>IFERROR(VLOOKUP(B23,'Input Sheet'!$G$3:$H$17,2,FALSE)*-(F23*(D23/100)),)</f>
        <v>0</v>
      </c>
      <c r="K23" s="85"/>
      <c r="L23" s="84">
        <f t="shared" si="0"/>
        <v>0</v>
      </c>
      <c r="M23" s="85"/>
      <c r="N23" s="94" t="str">
        <f>IF((OR(D23="Reject", D23&gt;10)),"Yes","No")</f>
        <v>No</v>
      </c>
      <c r="O23" s="95"/>
    </row>
    <row r="24" spans="2:15" ht="20.100000000000001" customHeight="1" x14ac:dyDescent="0.25">
      <c r="B24" s="15">
        <f>'18'!$H$3</f>
        <v>0</v>
      </c>
      <c r="C24" s="17">
        <f>'18'!$H$4</f>
        <v>0</v>
      </c>
      <c r="D24" s="98">
        <f>'18'!H17</f>
        <v>0</v>
      </c>
      <c r="E24" s="99"/>
      <c r="F24" s="100"/>
      <c r="G24" s="101"/>
      <c r="H24" s="77">
        <f>IFERROR(VLOOKUP(B24,'Input Sheet'!$G$3:$H$17,2,FALSE)*F24,)</f>
        <v>0</v>
      </c>
      <c r="I24" s="78"/>
      <c r="J24" s="84">
        <f>IFERROR(VLOOKUP(B24,'Input Sheet'!$G$3:$H$17,2,FALSE)*-(F24*(D24/100)),)</f>
        <v>0</v>
      </c>
      <c r="K24" s="85"/>
      <c r="L24" s="84">
        <f t="shared" si="0"/>
        <v>0</v>
      </c>
      <c r="M24" s="85"/>
      <c r="N24" s="94" t="str">
        <f>IF((OR(D24="Reject", D24&gt;10)),"Yes","No")</f>
        <v>No</v>
      </c>
      <c r="O24" s="95"/>
    </row>
    <row r="25" spans="2:15" ht="20.100000000000001" customHeight="1" x14ac:dyDescent="0.25">
      <c r="B25" s="15">
        <f>'19'!$H$3</f>
        <v>0</v>
      </c>
      <c r="C25" s="17">
        <f>'19'!$H$4</f>
        <v>0</v>
      </c>
      <c r="D25" s="98">
        <f>'19'!H17</f>
        <v>0</v>
      </c>
      <c r="E25" s="99"/>
      <c r="F25" s="100"/>
      <c r="G25" s="101"/>
      <c r="H25" s="77">
        <f>IFERROR(VLOOKUP(B25,'Input Sheet'!$G$3:$H$17,2,FALSE)*F25,)</f>
        <v>0</v>
      </c>
      <c r="I25" s="78"/>
      <c r="J25" s="84">
        <f>IFERROR(VLOOKUP(B25,'Input Sheet'!$G$3:$H$17,2,FALSE)*-(F25*(D25/100)),)</f>
        <v>0</v>
      </c>
      <c r="K25" s="85"/>
      <c r="L25" s="84">
        <f t="shared" si="0"/>
        <v>0</v>
      </c>
      <c r="M25" s="85"/>
      <c r="N25" s="94" t="str">
        <f>IF((OR(D25="Reject", D25&gt;10)),"Yes","No")</f>
        <v>No</v>
      </c>
      <c r="O25" s="95"/>
    </row>
    <row r="26" spans="2:15" ht="20.100000000000001" customHeight="1" x14ac:dyDescent="0.25">
      <c r="B26" s="15">
        <f>'20'!$H$3</f>
        <v>0</v>
      </c>
      <c r="C26" s="17">
        <f>'20'!$H$4</f>
        <v>0</v>
      </c>
      <c r="D26" s="98">
        <f>'20'!H17</f>
        <v>0</v>
      </c>
      <c r="E26" s="99"/>
      <c r="F26" s="100"/>
      <c r="G26" s="101"/>
      <c r="H26" s="77">
        <f>IFERROR(VLOOKUP(B26,'Input Sheet'!$G$3:$H$17,2,FALSE)*F26,)</f>
        <v>0</v>
      </c>
      <c r="I26" s="78"/>
      <c r="J26" s="84">
        <f>IFERROR(VLOOKUP(B26,'Input Sheet'!$G$3:$H$17,2,FALSE)*-(F26*(D26/100)),)</f>
        <v>0</v>
      </c>
      <c r="K26" s="85"/>
      <c r="L26" s="84">
        <f t="shared" si="0"/>
        <v>0</v>
      </c>
      <c r="M26" s="85"/>
      <c r="N26" s="94" t="str">
        <f>IF((OR(D26="Reject", D26&gt;10)),"Yes","No")</f>
        <v>No</v>
      </c>
      <c r="O26" s="95"/>
    </row>
    <row r="27" spans="2:15" ht="20.100000000000001" customHeight="1" x14ac:dyDescent="0.25">
      <c r="B27" s="15">
        <f>'21'!$H$3</f>
        <v>0</v>
      </c>
      <c r="C27" s="17">
        <f>'21'!$H$4</f>
        <v>0</v>
      </c>
      <c r="D27" s="98">
        <f>'21'!H17</f>
        <v>0</v>
      </c>
      <c r="E27" s="99"/>
      <c r="F27" s="100"/>
      <c r="G27" s="101"/>
      <c r="H27" s="77">
        <f>IFERROR(VLOOKUP(B27,'Input Sheet'!$G$3:$H$17,2,FALSE)*F27,)</f>
        <v>0</v>
      </c>
      <c r="I27" s="78"/>
      <c r="J27" s="84">
        <f>IFERROR(VLOOKUP(B27,'Input Sheet'!$G$3:$H$17,2,FALSE)*-(F27*(D27/100)),)</f>
        <v>0</v>
      </c>
      <c r="K27" s="85"/>
      <c r="L27" s="84">
        <f t="shared" si="0"/>
        <v>0</v>
      </c>
      <c r="M27" s="85"/>
      <c r="N27" s="94" t="str">
        <f>IF((OR(D27="Reject", D27&gt;10)),"Yes","No")</f>
        <v>No</v>
      </c>
      <c r="O27" s="95"/>
    </row>
    <row r="28" spans="2:15" ht="20.100000000000001" customHeight="1" x14ac:dyDescent="0.25">
      <c r="B28" s="15">
        <f>'22'!$H$3</f>
        <v>0</v>
      </c>
      <c r="C28" s="17">
        <f>'22'!$H$4</f>
        <v>0</v>
      </c>
      <c r="D28" s="98">
        <f>'22'!H17</f>
        <v>0</v>
      </c>
      <c r="E28" s="99"/>
      <c r="F28" s="100"/>
      <c r="G28" s="101"/>
      <c r="H28" s="77">
        <f>IFERROR(VLOOKUP(B28,'Input Sheet'!$G$3:$H$17,2,FALSE)*F28,)</f>
        <v>0</v>
      </c>
      <c r="I28" s="78"/>
      <c r="J28" s="84">
        <f>IFERROR(VLOOKUP(B28,'Input Sheet'!$G$3:$H$17,2,FALSE)*-(F28*(D28/100)),)</f>
        <v>0</v>
      </c>
      <c r="K28" s="85"/>
      <c r="L28" s="84">
        <f t="shared" si="0"/>
        <v>0</v>
      </c>
      <c r="M28" s="85"/>
      <c r="N28" s="94" t="str">
        <f>IF((OR(D28="Reject", D28&gt;10)),"Yes","No")</f>
        <v>No</v>
      </c>
      <c r="O28" s="95"/>
    </row>
    <row r="29" spans="2:15" ht="20.100000000000001" customHeight="1" x14ac:dyDescent="0.25">
      <c r="B29" s="15">
        <f>'23'!$H$3</f>
        <v>0</v>
      </c>
      <c r="C29" s="17">
        <f>'23'!$H$4</f>
        <v>0</v>
      </c>
      <c r="D29" s="98">
        <f>'23'!H17</f>
        <v>0</v>
      </c>
      <c r="E29" s="99"/>
      <c r="F29" s="100"/>
      <c r="G29" s="101"/>
      <c r="H29" s="77">
        <f>IFERROR(VLOOKUP(B29,'Input Sheet'!$G$3:$H$17,2,FALSE)*F29,)</f>
        <v>0</v>
      </c>
      <c r="I29" s="78"/>
      <c r="J29" s="84">
        <f>IFERROR(VLOOKUP(B29,'Input Sheet'!$G$3:$H$17,2,FALSE)*-(F29*(D29/100)),)</f>
        <v>0</v>
      </c>
      <c r="K29" s="85"/>
      <c r="L29" s="84">
        <f t="shared" si="0"/>
        <v>0</v>
      </c>
      <c r="M29" s="85"/>
      <c r="N29" s="94" t="str">
        <f>IF((OR(D29="Reject", D29&gt;10)),"Yes","No")</f>
        <v>No</v>
      </c>
      <c r="O29" s="95"/>
    </row>
    <row r="30" spans="2:15" ht="20.100000000000001" customHeight="1" x14ac:dyDescent="0.25">
      <c r="B30" s="15">
        <f>'24'!$H$3</f>
        <v>0</v>
      </c>
      <c r="C30" s="17">
        <f>'24'!$H$4</f>
        <v>0</v>
      </c>
      <c r="D30" s="98">
        <f>'24'!H17</f>
        <v>0</v>
      </c>
      <c r="E30" s="99"/>
      <c r="F30" s="100"/>
      <c r="G30" s="101"/>
      <c r="H30" s="77">
        <f>IFERROR(VLOOKUP(B30,'Input Sheet'!$G$3:$H$17,2,FALSE)*F30,)</f>
        <v>0</v>
      </c>
      <c r="I30" s="78"/>
      <c r="J30" s="84">
        <f>IFERROR(VLOOKUP(B30,'Input Sheet'!$G$3:$H$17,2,FALSE)*-(F30*(D30/100)),)</f>
        <v>0</v>
      </c>
      <c r="K30" s="85"/>
      <c r="L30" s="84">
        <f t="shared" si="0"/>
        <v>0</v>
      </c>
      <c r="M30" s="85"/>
      <c r="N30" s="94" t="str">
        <f>IF((OR(D30="Reject", D30&gt;10)),"Yes","No")</f>
        <v>No</v>
      </c>
      <c r="O30" s="95"/>
    </row>
    <row r="31" spans="2:15" ht="20.100000000000001" customHeight="1" x14ac:dyDescent="0.25">
      <c r="B31" s="15">
        <f>'25'!$H$3</f>
        <v>0</v>
      </c>
      <c r="C31" s="17">
        <f>'25'!$H$4</f>
        <v>0</v>
      </c>
      <c r="D31" s="98">
        <f>'25'!H17</f>
        <v>0</v>
      </c>
      <c r="E31" s="99"/>
      <c r="F31" s="100"/>
      <c r="G31" s="101"/>
      <c r="H31" s="77">
        <f>IFERROR(VLOOKUP(B31,'Input Sheet'!$G$3:$H$17,2,FALSE)*F31,)</f>
        <v>0</v>
      </c>
      <c r="I31" s="78"/>
      <c r="J31" s="84">
        <f>IFERROR(VLOOKUP(B31,'Input Sheet'!$G$3:$H$17,2,FALSE)*-(F31*(D31/100)),)</f>
        <v>0</v>
      </c>
      <c r="K31" s="85"/>
      <c r="L31" s="84">
        <f t="shared" si="0"/>
        <v>0</v>
      </c>
      <c r="M31" s="85"/>
      <c r="N31" s="94" t="str">
        <f>IF((OR(D31="Reject", D31&gt;10)),"Yes","No")</f>
        <v>No</v>
      </c>
      <c r="O31" s="95"/>
    </row>
    <row r="32" spans="2:15" ht="20.100000000000001" customHeight="1" x14ac:dyDescent="0.25">
      <c r="B32" s="15">
        <f>'26'!$H$3</f>
        <v>0</v>
      </c>
      <c r="C32" s="17">
        <f>'26'!$H$4</f>
        <v>0</v>
      </c>
      <c r="D32" s="98">
        <f>'26'!H17</f>
        <v>0</v>
      </c>
      <c r="E32" s="99"/>
      <c r="F32" s="100"/>
      <c r="G32" s="101"/>
      <c r="H32" s="77">
        <f>IFERROR(VLOOKUP(B32,'Input Sheet'!$G$3:$H$17,2,FALSE)*F32,)</f>
        <v>0</v>
      </c>
      <c r="I32" s="78"/>
      <c r="J32" s="84">
        <f>IFERROR(VLOOKUP(B32,'Input Sheet'!$G$3:$H$17,2,FALSE)*-(F32*(D32/100)),)</f>
        <v>0</v>
      </c>
      <c r="K32" s="85"/>
      <c r="L32" s="84">
        <f t="shared" si="0"/>
        <v>0</v>
      </c>
      <c r="M32" s="85"/>
      <c r="N32" s="94" t="str">
        <f>IF((OR(D32="Reject", D32&gt;10)),"Yes","No")</f>
        <v>No</v>
      </c>
      <c r="O32" s="95"/>
    </row>
    <row r="33" spans="2:15" ht="20.100000000000001" customHeight="1" x14ac:dyDescent="0.25">
      <c r="B33" s="15">
        <f>'27'!$H$3</f>
        <v>0</v>
      </c>
      <c r="C33" s="17">
        <f>'27'!$H$4</f>
        <v>0</v>
      </c>
      <c r="D33" s="98">
        <f>'27'!H17</f>
        <v>0</v>
      </c>
      <c r="E33" s="99"/>
      <c r="F33" s="100"/>
      <c r="G33" s="101"/>
      <c r="H33" s="77">
        <f>IFERROR(VLOOKUP(B33,'Input Sheet'!$G$3:$H$17,2,FALSE)*F33,)</f>
        <v>0</v>
      </c>
      <c r="I33" s="78"/>
      <c r="J33" s="84">
        <f>IFERROR(VLOOKUP(B33,'Input Sheet'!$G$3:$H$17,2,FALSE)*-(F33*(D33/100)),)</f>
        <v>0</v>
      </c>
      <c r="K33" s="85"/>
      <c r="L33" s="84">
        <f t="shared" si="0"/>
        <v>0</v>
      </c>
      <c r="M33" s="85"/>
      <c r="N33" s="94" t="str">
        <f>IF((OR(D33="Reject", D33&gt;10)),"Yes","No")</f>
        <v>No</v>
      </c>
      <c r="O33" s="95"/>
    </row>
    <row r="34" spans="2:15" ht="20.100000000000001" customHeight="1" x14ac:dyDescent="0.25">
      <c r="B34" s="15">
        <f>'28'!$H$3</f>
        <v>0</v>
      </c>
      <c r="C34" s="17">
        <f>'28'!$H$4</f>
        <v>0</v>
      </c>
      <c r="D34" s="98">
        <f>'28'!H17</f>
        <v>0</v>
      </c>
      <c r="E34" s="99"/>
      <c r="F34" s="100"/>
      <c r="G34" s="101"/>
      <c r="H34" s="77">
        <f>IFERROR(VLOOKUP(B34,'Input Sheet'!$G$3:$H$17,2,FALSE)*F34,)</f>
        <v>0</v>
      </c>
      <c r="I34" s="78"/>
      <c r="J34" s="84">
        <f>IFERROR(VLOOKUP(B34,'Input Sheet'!$G$3:$H$17,2,FALSE)*-(F34*(D34/100)),)</f>
        <v>0</v>
      </c>
      <c r="K34" s="85"/>
      <c r="L34" s="84">
        <f t="shared" si="0"/>
        <v>0</v>
      </c>
      <c r="M34" s="85"/>
      <c r="N34" s="94" t="str">
        <f>IF((OR(D34="Reject", D34&gt;10)),"Yes","No")</f>
        <v>No</v>
      </c>
      <c r="O34" s="95"/>
    </row>
    <row r="35" spans="2:15" ht="20.100000000000001" customHeight="1" x14ac:dyDescent="0.25">
      <c r="B35" s="15">
        <f>'29'!$H$3</f>
        <v>0</v>
      </c>
      <c r="C35" s="17">
        <f>'29'!$H$4</f>
        <v>0</v>
      </c>
      <c r="D35" s="98">
        <f>'29'!H17</f>
        <v>0</v>
      </c>
      <c r="E35" s="99"/>
      <c r="F35" s="100"/>
      <c r="G35" s="101"/>
      <c r="H35" s="77">
        <f>IFERROR(VLOOKUP(B35,'Input Sheet'!$G$3:$H$17,2,FALSE)*F35,)</f>
        <v>0</v>
      </c>
      <c r="I35" s="78"/>
      <c r="J35" s="84">
        <f>IFERROR(VLOOKUP(B35,'Input Sheet'!$G$3:$H$17,2,FALSE)*-(F35*(D35/100)),)</f>
        <v>0</v>
      </c>
      <c r="K35" s="85"/>
      <c r="L35" s="84">
        <f t="shared" si="0"/>
        <v>0</v>
      </c>
      <c r="M35" s="85"/>
      <c r="N35" s="94" t="str">
        <f>IF((OR(D35="Reject", D35&gt;10)),"Yes","No")</f>
        <v>No</v>
      </c>
      <c r="O35" s="95"/>
    </row>
    <row r="36" spans="2:15" ht="20.100000000000001" customHeight="1" thickBot="1" x14ac:dyDescent="0.3">
      <c r="B36" s="16">
        <f>'30'!$H$3</f>
        <v>0</v>
      </c>
      <c r="C36" s="18">
        <f>'30'!$H$4</f>
        <v>0</v>
      </c>
      <c r="D36" s="89">
        <f>'30'!H17</f>
        <v>0</v>
      </c>
      <c r="E36" s="90"/>
      <c r="F36" s="91"/>
      <c r="G36" s="92"/>
      <c r="H36" s="87">
        <f>IFERROR(VLOOKUP(B36,'Input Sheet'!$G$3:$H$17,2,FALSE)*F36,)</f>
        <v>0</v>
      </c>
      <c r="I36" s="88"/>
      <c r="J36" s="84">
        <f>IFERROR(VLOOKUP(B36,'Input Sheet'!$G$3:$H$17,2,FALSE)*-(F36*(D36/100)),)</f>
        <v>0</v>
      </c>
      <c r="K36" s="85"/>
      <c r="L36" s="82">
        <f t="shared" si="0"/>
        <v>0</v>
      </c>
      <c r="M36" s="83"/>
      <c r="N36" s="96" t="str">
        <f>IF((OR(D36="Reject", D36&gt;10)),"Yes","No")</f>
        <v>No</v>
      </c>
      <c r="O36" s="97"/>
    </row>
    <row r="37" spans="2:15" ht="20.100000000000001" customHeight="1" x14ac:dyDescent="0.25">
      <c r="B37" s="4"/>
      <c r="C37" s="4"/>
      <c r="D37" s="79" t="s">
        <v>18</v>
      </c>
      <c r="E37" s="80"/>
      <c r="F37" s="80">
        <f>SUM(F7:G36)</f>
        <v>0</v>
      </c>
      <c r="G37" s="80"/>
      <c r="H37" s="86">
        <f>SUM(H7:I36)</f>
        <v>0</v>
      </c>
      <c r="I37" s="80"/>
      <c r="J37" s="93">
        <f>SUM(J7:K36)</f>
        <v>0</v>
      </c>
      <c r="K37" s="93"/>
      <c r="L37" s="81">
        <f>SUM(L7:M36)</f>
        <v>0</v>
      </c>
      <c r="M37" s="81"/>
    </row>
  </sheetData>
  <mergeCells count="195">
    <mergeCell ref="B5:O5"/>
    <mergeCell ref="D6:E6"/>
    <mergeCell ref="F6:G6"/>
    <mergeCell ref="J6:K6"/>
    <mergeCell ref="N6:O6"/>
    <mergeCell ref="L6:M6"/>
    <mergeCell ref="H6:I6"/>
    <mergeCell ref="D9:E9"/>
    <mergeCell ref="F9:G9"/>
    <mergeCell ref="H7:I7"/>
    <mergeCell ref="D10:E10"/>
    <mergeCell ref="F10:G10"/>
    <mergeCell ref="D7:E7"/>
    <mergeCell ref="F7:G7"/>
    <mergeCell ref="D8:E8"/>
    <mergeCell ref="F8:G8"/>
    <mergeCell ref="D13:E13"/>
    <mergeCell ref="F13:G13"/>
    <mergeCell ref="D14:E14"/>
    <mergeCell ref="F14:G14"/>
    <mergeCell ref="D11:E11"/>
    <mergeCell ref="F11:G11"/>
    <mergeCell ref="D12:E12"/>
    <mergeCell ref="F12:G12"/>
    <mergeCell ref="D17:E17"/>
    <mergeCell ref="F17:G17"/>
    <mergeCell ref="D18:E18"/>
    <mergeCell ref="F18:G18"/>
    <mergeCell ref="D15:E15"/>
    <mergeCell ref="F15:G15"/>
    <mergeCell ref="D16:E16"/>
    <mergeCell ref="F16:G16"/>
    <mergeCell ref="D21:E21"/>
    <mergeCell ref="F21:G21"/>
    <mergeCell ref="D19:E19"/>
    <mergeCell ref="F19:G19"/>
    <mergeCell ref="D20:E20"/>
    <mergeCell ref="F20:G20"/>
    <mergeCell ref="D31:E31"/>
    <mergeCell ref="F31:G31"/>
    <mergeCell ref="D32:E32"/>
    <mergeCell ref="F32:G32"/>
    <mergeCell ref="D25:E25"/>
    <mergeCell ref="F25:G25"/>
    <mergeCell ref="D26:E26"/>
    <mergeCell ref="F26:G26"/>
    <mergeCell ref="D23:E23"/>
    <mergeCell ref="F23:G23"/>
    <mergeCell ref="D24:E24"/>
    <mergeCell ref="F24:G24"/>
    <mergeCell ref="D30:E30"/>
    <mergeCell ref="F30:G30"/>
    <mergeCell ref="D27:E27"/>
    <mergeCell ref="F27:G27"/>
    <mergeCell ref="D28:E28"/>
    <mergeCell ref="F28:G28"/>
    <mergeCell ref="D35:E35"/>
    <mergeCell ref="F35:G35"/>
    <mergeCell ref="J8:K8"/>
    <mergeCell ref="H25:I25"/>
    <mergeCell ref="H14:I14"/>
    <mergeCell ref="H15:I15"/>
    <mergeCell ref="J34:K34"/>
    <mergeCell ref="J33:K33"/>
    <mergeCell ref="J14:K14"/>
    <mergeCell ref="J16:K16"/>
    <mergeCell ref="J18:K18"/>
    <mergeCell ref="J17:K17"/>
    <mergeCell ref="J20:K20"/>
    <mergeCell ref="J19:K19"/>
    <mergeCell ref="H8:I8"/>
    <mergeCell ref="H20:I20"/>
    <mergeCell ref="D29:E29"/>
    <mergeCell ref="F29:G29"/>
    <mergeCell ref="D33:E33"/>
    <mergeCell ref="F33:G33"/>
    <mergeCell ref="D22:E22"/>
    <mergeCell ref="F22:G22"/>
    <mergeCell ref="D34:E34"/>
    <mergeCell ref="F34:G34"/>
    <mergeCell ref="N36:O36"/>
    <mergeCell ref="N35:O35"/>
    <mergeCell ref="N10:O10"/>
    <mergeCell ref="N9:O9"/>
    <mergeCell ref="N12:O12"/>
    <mergeCell ref="N11:O11"/>
    <mergeCell ref="N8:O8"/>
    <mergeCell ref="N26:O26"/>
    <mergeCell ref="N25:O25"/>
    <mergeCell ref="N28:O28"/>
    <mergeCell ref="N27:O27"/>
    <mergeCell ref="N30:O30"/>
    <mergeCell ref="N29:O29"/>
    <mergeCell ref="N32:O32"/>
    <mergeCell ref="N31:O31"/>
    <mergeCell ref="N14:O14"/>
    <mergeCell ref="N13:O13"/>
    <mergeCell ref="N21:O21"/>
    <mergeCell ref="N24:O24"/>
    <mergeCell ref="N23:O23"/>
    <mergeCell ref="N34:O34"/>
    <mergeCell ref="N33:O33"/>
    <mergeCell ref="L25:M25"/>
    <mergeCell ref="L26:M26"/>
    <mergeCell ref="L27:M27"/>
    <mergeCell ref="L28:M28"/>
    <mergeCell ref="L29:M29"/>
    <mergeCell ref="J30:K30"/>
    <mergeCell ref="J29:K29"/>
    <mergeCell ref="N16:O16"/>
    <mergeCell ref="N15:O15"/>
    <mergeCell ref="N18:O18"/>
    <mergeCell ref="N17:O17"/>
    <mergeCell ref="N20:O20"/>
    <mergeCell ref="N19:O19"/>
    <mergeCell ref="N22:O22"/>
    <mergeCell ref="L18:M18"/>
    <mergeCell ref="L19:M19"/>
    <mergeCell ref="J28:K28"/>
    <mergeCell ref="J27:K27"/>
    <mergeCell ref="J22:K22"/>
    <mergeCell ref="J21:K21"/>
    <mergeCell ref="J24:K24"/>
    <mergeCell ref="J23:K23"/>
    <mergeCell ref="J26:K26"/>
    <mergeCell ref="J25:K25"/>
    <mergeCell ref="L23:M23"/>
    <mergeCell ref="L24:M24"/>
    <mergeCell ref="N7:O7"/>
    <mergeCell ref="H9:I9"/>
    <mergeCell ref="H10:I10"/>
    <mergeCell ref="H11:I11"/>
    <mergeCell ref="H12:I12"/>
    <mergeCell ref="H13:I13"/>
    <mergeCell ref="J15:K15"/>
    <mergeCell ref="H22:I22"/>
    <mergeCell ref="H23:I23"/>
    <mergeCell ref="H24:I24"/>
    <mergeCell ref="J7:K7"/>
    <mergeCell ref="J10:K10"/>
    <mergeCell ref="J9:K9"/>
    <mergeCell ref="J12:K12"/>
    <mergeCell ref="J11:K11"/>
    <mergeCell ref="J13:K13"/>
    <mergeCell ref="L20:M20"/>
    <mergeCell ref="L21:M21"/>
    <mergeCell ref="L22:M22"/>
    <mergeCell ref="F36:G36"/>
    <mergeCell ref="F37:G37"/>
    <mergeCell ref="J37:K37"/>
    <mergeCell ref="H16:I16"/>
    <mergeCell ref="L7:M7"/>
    <mergeCell ref="L8:M8"/>
    <mergeCell ref="L9:M9"/>
    <mergeCell ref="L10:M10"/>
    <mergeCell ref="L11:M11"/>
    <mergeCell ref="H32:I32"/>
    <mergeCell ref="H33:I33"/>
    <mergeCell ref="H34:I34"/>
    <mergeCell ref="H26:I26"/>
    <mergeCell ref="H27:I27"/>
    <mergeCell ref="H28:I28"/>
    <mergeCell ref="H29:I29"/>
    <mergeCell ref="H30:I30"/>
    <mergeCell ref="L12:M12"/>
    <mergeCell ref="L13:M13"/>
    <mergeCell ref="L14:M14"/>
    <mergeCell ref="L15:M15"/>
    <mergeCell ref="L16:M16"/>
    <mergeCell ref="L17:M17"/>
    <mergeCell ref="H31:I31"/>
    <mergeCell ref="F3:G3"/>
    <mergeCell ref="C3:D3"/>
    <mergeCell ref="B2:G2"/>
    <mergeCell ref="H21:I21"/>
    <mergeCell ref="H17:I17"/>
    <mergeCell ref="H18:I18"/>
    <mergeCell ref="H19:I19"/>
    <mergeCell ref="D37:E37"/>
    <mergeCell ref="L37:M37"/>
    <mergeCell ref="L36:M36"/>
    <mergeCell ref="L30:M30"/>
    <mergeCell ref="L31:M31"/>
    <mergeCell ref="L32:M32"/>
    <mergeCell ref="L33:M33"/>
    <mergeCell ref="L34:M34"/>
    <mergeCell ref="L35:M35"/>
    <mergeCell ref="H37:I37"/>
    <mergeCell ref="H35:I35"/>
    <mergeCell ref="H36:I36"/>
    <mergeCell ref="J36:K36"/>
    <mergeCell ref="J35:K35"/>
    <mergeCell ref="J32:K32"/>
    <mergeCell ref="J31:K31"/>
    <mergeCell ref="D36:E36"/>
  </mergeCells>
  <conditionalFormatting sqref="N7:O36">
    <cfRule type="containsText" dxfId="0" priority="1" operator="containsText" text="Yes">
      <formula>NOT(ISERROR(SEARCH("Yes",N7)))</formula>
    </cfRule>
  </conditionalFormatting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0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9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B1:L23"/>
  <sheetViews>
    <sheetView workbookViewId="0">
      <selection activeCell="C27" sqref="C27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1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1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1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1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1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1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1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5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19.5" customHeight="1" x14ac:dyDescent="0.25"/>
    <row r="21" spans="2:10" ht="19.5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</sheetData>
  <mergeCells count="9">
    <mergeCell ref="B19:H19"/>
    <mergeCell ref="F3:G3"/>
    <mergeCell ref="F4:G4"/>
    <mergeCell ref="B2:H2"/>
    <mergeCell ref="B6:B7"/>
    <mergeCell ref="F6:F7"/>
    <mergeCell ref="G6:G7"/>
    <mergeCell ref="H6:H7"/>
    <mergeCell ref="C6:E6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1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B1:L25"/>
  <sheetViews>
    <sheetView workbookViewId="0">
      <selection activeCell="H3" sqref="H3:H4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B1:L25"/>
  <sheetViews>
    <sheetView workbookViewId="0">
      <selection activeCell="A22" sqref="A22"/>
    </sheetView>
  </sheetViews>
  <sheetFormatPr defaultRowHeight="15" x14ac:dyDescent="0.25"/>
  <cols>
    <col min="2" max="10" width="14.5703125" customWidth="1"/>
    <col min="11" max="11" width="14.42578125" customWidth="1"/>
  </cols>
  <sheetData>
    <row r="1" spans="2:12" ht="15.75" thickBot="1" x14ac:dyDescent="0.3"/>
    <row r="2" spans="2:12" ht="20.100000000000001" customHeight="1" x14ac:dyDescent="0.25">
      <c r="B2" s="74" t="s">
        <v>0</v>
      </c>
      <c r="C2" s="75"/>
      <c r="D2" s="75"/>
      <c r="E2" s="75"/>
      <c r="F2" s="75"/>
      <c r="G2" s="75"/>
      <c r="H2" s="76"/>
      <c r="I2" s="27"/>
    </row>
    <row r="3" spans="2:12" ht="20.100000000000001" customHeight="1" x14ac:dyDescent="0.25">
      <c r="B3" s="15" t="s">
        <v>1</v>
      </c>
      <c r="C3" s="17">
        <f>'Input Sheet'!C3</f>
        <v>0</v>
      </c>
      <c r="D3" s="17" t="s">
        <v>2</v>
      </c>
      <c r="E3" s="17">
        <f>IFERROR(VLOOKUP(H3,'Input Sheet'!G3:J17,3,FALSE),)</f>
        <v>0</v>
      </c>
      <c r="F3" s="108" t="s">
        <v>33</v>
      </c>
      <c r="G3" s="108"/>
      <c r="H3" s="116"/>
      <c r="I3" s="28"/>
    </row>
    <row r="4" spans="2:12" ht="20.100000000000001" customHeight="1" thickBot="1" x14ac:dyDescent="0.3">
      <c r="B4" s="16" t="s">
        <v>3</v>
      </c>
      <c r="C4" s="18">
        <f>'Input Sheet'!E3</f>
        <v>0</v>
      </c>
      <c r="D4" s="18" t="s">
        <v>4</v>
      </c>
      <c r="E4" s="18">
        <f>IFERROR(VLOOKUP(H3,'Input Sheet'!G3:J17,4,FALSE),)</f>
        <v>0</v>
      </c>
      <c r="F4" s="72" t="s">
        <v>8</v>
      </c>
      <c r="G4" s="72"/>
      <c r="H4" s="117"/>
      <c r="I4" s="29"/>
    </row>
    <row r="5" spans="2:12" ht="20.100000000000001" customHeight="1" thickBot="1" x14ac:dyDescent="0.3">
      <c r="B5" s="30"/>
      <c r="C5" s="10"/>
      <c r="D5" s="30"/>
      <c r="E5" s="10"/>
      <c r="F5" s="30"/>
      <c r="G5" s="28"/>
      <c r="H5" s="29"/>
      <c r="I5" s="29"/>
    </row>
    <row r="6" spans="2:12" ht="20.100000000000001" customHeight="1" x14ac:dyDescent="0.25">
      <c r="B6" s="55" t="s">
        <v>21</v>
      </c>
      <c r="C6" s="114" t="s">
        <v>10</v>
      </c>
      <c r="D6" s="103"/>
      <c r="E6" s="115"/>
      <c r="F6" s="109" t="s">
        <v>11</v>
      </c>
      <c r="G6" s="110" t="s">
        <v>12</v>
      </c>
      <c r="H6" s="112" t="s">
        <v>35</v>
      </c>
    </row>
    <row r="7" spans="2:12" ht="20.100000000000001" customHeight="1" x14ac:dyDescent="0.25">
      <c r="B7" s="59"/>
      <c r="C7" s="2" t="s">
        <v>13</v>
      </c>
      <c r="D7" s="2" t="s">
        <v>13</v>
      </c>
      <c r="E7" s="2" t="s">
        <v>13</v>
      </c>
      <c r="F7" s="80"/>
      <c r="G7" s="111"/>
      <c r="H7" s="113"/>
      <c r="I7" s="32"/>
    </row>
    <row r="8" spans="2:12" ht="20.100000000000001" customHeight="1" x14ac:dyDescent="0.25">
      <c r="B8" s="25" t="s">
        <v>22</v>
      </c>
      <c r="C8" s="7"/>
      <c r="D8" s="7"/>
      <c r="E8" s="7"/>
      <c r="F8" s="19" t="e">
        <f t="shared" ref="F8:F15" si="0">ROUND((AVERAGE(C8:E8)),0)</f>
        <v>#DIV/0!</v>
      </c>
      <c r="G8" s="19" t="e">
        <f>IF((F8&lt;='Input Sheet'!E8),(IF((F8&gt;=97),0,97-F8)),F8-'Input Sheet'!E8)</f>
        <v>#DIV/0!</v>
      </c>
      <c r="H8" s="50">
        <f>IFERROR(IF(G8=0,0,IF(G8&lt;=3,(1*G8),"Reject")),0)</f>
        <v>0</v>
      </c>
      <c r="J8" s="14"/>
      <c r="K8" s="14"/>
    </row>
    <row r="9" spans="2:12" ht="20.100000000000001" customHeight="1" x14ac:dyDescent="0.25">
      <c r="B9" s="25" t="s">
        <v>23</v>
      </c>
      <c r="C9" s="7"/>
      <c r="D9" s="7"/>
      <c r="E9" s="7"/>
      <c r="F9" s="19" t="e">
        <f t="shared" si="0"/>
        <v>#DIV/0!</v>
      </c>
      <c r="G9" s="19" t="e">
        <f>IF((F9&lt;='Input Sheet'!E9),(IF((F9&gt;='Input Sheet'!D9),0,'Input Sheet'!D9-F9)),F9-'Input Sheet'!E9)</f>
        <v>#DIV/0!</v>
      </c>
      <c r="H9" s="50">
        <f t="shared" ref="H9:H14" si="1">IFERROR(IF(G9=0,0,IF(G9&lt;=5,(1*G9),"Reject")),0)</f>
        <v>0</v>
      </c>
      <c r="J9" s="14"/>
      <c r="K9" s="14"/>
    </row>
    <row r="10" spans="2:12" ht="20.100000000000001" customHeight="1" x14ac:dyDescent="0.25">
      <c r="B10" s="25" t="s">
        <v>24</v>
      </c>
      <c r="C10" s="7"/>
      <c r="D10" s="7"/>
      <c r="E10" s="7"/>
      <c r="F10" s="19" t="e">
        <f t="shared" si="0"/>
        <v>#DIV/0!</v>
      </c>
      <c r="G10" s="19" t="e">
        <f>IF((F10&lt;='Input Sheet'!E10),(IF((F10&gt;='Input Sheet'!D10),0,'Input Sheet'!D10-F10)),F10-'Input Sheet'!E10)</f>
        <v>#DIV/0!</v>
      </c>
      <c r="H10" s="50">
        <f t="shared" si="1"/>
        <v>0</v>
      </c>
      <c r="J10" s="14"/>
      <c r="K10" s="14"/>
    </row>
    <row r="11" spans="2:12" ht="20.100000000000001" customHeight="1" x14ac:dyDescent="0.25">
      <c r="B11" s="25" t="s">
        <v>25</v>
      </c>
      <c r="C11" s="7"/>
      <c r="D11" s="7"/>
      <c r="E11" s="7"/>
      <c r="F11" s="19" t="e">
        <f t="shared" si="0"/>
        <v>#DIV/0!</v>
      </c>
      <c r="G11" s="19" t="e">
        <f>IF((F11&lt;='Input Sheet'!E11),(IF((F11&gt;='Input Sheet'!D11),0,'Input Sheet'!D11-F11)),F11-'Input Sheet'!E11)</f>
        <v>#DIV/0!</v>
      </c>
      <c r="H11" s="50">
        <f t="shared" si="1"/>
        <v>0</v>
      </c>
      <c r="J11" s="14"/>
      <c r="K11" s="14"/>
    </row>
    <row r="12" spans="2:12" ht="20.100000000000001" customHeight="1" x14ac:dyDescent="0.25">
      <c r="B12" s="25" t="s">
        <v>26</v>
      </c>
      <c r="C12" s="7"/>
      <c r="D12" s="7"/>
      <c r="E12" s="7"/>
      <c r="F12" s="19" t="e">
        <f t="shared" si="0"/>
        <v>#DIV/0!</v>
      </c>
      <c r="G12" s="19" t="e">
        <f>IF((F12&lt;='Input Sheet'!E12),(IF((F12&gt;='Input Sheet'!D12),0,'Input Sheet'!D12-F12)),F12-'Input Sheet'!E12)</f>
        <v>#DIV/0!</v>
      </c>
      <c r="H12" s="50">
        <f t="shared" si="1"/>
        <v>0</v>
      </c>
      <c r="J12" s="14"/>
      <c r="K12" s="14"/>
    </row>
    <row r="13" spans="2:12" ht="20.100000000000001" customHeight="1" x14ac:dyDescent="0.25">
      <c r="B13" s="25" t="s">
        <v>27</v>
      </c>
      <c r="C13" s="7"/>
      <c r="D13" s="7"/>
      <c r="E13" s="7"/>
      <c r="F13" s="19" t="e">
        <f t="shared" si="0"/>
        <v>#DIV/0!</v>
      </c>
      <c r="G13" s="19" t="e">
        <f>IF((F13&lt;='Input Sheet'!E13),(IF((F13&gt;='Input Sheet'!D13),0,'Input Sheet'!D13-F13)),F13-'Input Sheet'!E13)</f>
        <v>#DIV/0!</v>
      </c>
      <c r="H13" s="50">
        <f t="shared" si="1"/>
        <v>0</v>
      </c>
      <c r="J13" s="14"/>
      <c r="K13" s="14"/>
    </row>
    <row r="14" spans="2:12" ht="20.100000000000001" customHeight="1" x14ac:dyDescent="0.25">
      <c r="B14" s="25" t="s">
        <v>28</v>
      </c>
      <c r="C14" s="7"/>
      <c r="D14" s="7"/>
      <c r="E14" s="7"/>
      <c r="F14" s="19" t="e">
        <f t="shared" si="0"/>
        <v>#DIV/0!</v>
      </c>
      <c r="G14" s="19" t="e">
        <f>IF((F14&lt;='Input Sheet'!E14),(IF((F14&gt;='Input Sheet'!D14),0,'Input Sheet'!D14-F14)),F14-'Input Sheet'!E14)</f>
        <v>#DIV/0!</v>
      </c>
      <c r="H14" s="50">
        <f t="shared" si="1"/>
        <v>0</v>
      </c>
      <c r="J14" s="14"/>
      <c r="K14" s="14"/>
      <c r="L14" s="6"/>
    </row>
    <row r="15" spans="2:12" ht="20.100000000000001" customHeight="1" thickBot="1" x14ac:dyDescent="0.3">
      <c r="B15" s="36" t="s">
        <v>29</v>
      </c>
      <c r="C15" s="42"/>
      <c r="D15" s="42"/>
      <c r="E15" s="42"/>
      <c r="F15" s="33" t="e">
        <f t="shared" si="0"/>
        <v>#DIV/0!</v>
      </c>
      <c r="G15" s="33" t="e">
        <f>IF((F15&lt;='Input Sheet'!E15),(IF((F15&gt;='Input Sheet'!D15),0,'Input Sheet'!D15-F15)),F15-'Input Sheet'!E15)</f>
        <v>#DIV/0!</v>
      </c>
      <c r="H15" s="51">
        <f>IFERROR(IF(G15=0,0,IF(G15&lt;=3,(1.5*G15),"Reject")),0)</f>
        <v>0</v>
      </c>
      <c r="J15" s="14"/>
      <c r="K15" s="14"/>
    </row>
    <row r="16" spans="2:12" ht="20.100000000000001" customHeight="1" x14ac:dyDescent="0.25">
      <c r="B16" s="8" t="s">
        <v>19</v>
      </c>
      <c r="C16" s="8"/>
      <c r="D16" s="8"/>
      <c r="E16" s="9"/>
      <c r="F16" s="8"/>
      <c r="G16" s="9"/>
      <c r="H16" s="9"/>
      <c r="I16" s="13"/>
      <c r="J16" s="9"/>
    </row>
    <row r="17" spans="2:10" ht="20.100000000000001" customHeight="1" x14ac:dyDescent="0.25">
      <c r="B17" s="9"/>
      <c r="C17" s="9"/>
      <c r="D17" s="9"/>
      <c r="E17" s="9"/>
      <c r="F17" s="10" t="s">
        <v>44</v>
      </c>
      <c r="H17" s="52">
        <f>IF(COUNTIF(H8:H15,"Reject"),"Reject",SUM(H8:H15))</f>
        <v>0</v>
      </c>
    </row>
    <row r="18" spans="2:10" ht="20.100000000000001" customHeight="1" thickBot="1" x14ac:dyDescent="0.3">
      <c r="B18" s="9"/>
      <c r="C18" s="9"/>
      <c r="D18" s="9"/>
      <c r="E18" s="9"/>
      <c r="F18" s="9"/>
      <c r="G18" s="10"/>
      <c r="H18" s="10"/>
      <c r="I18" s="10"/>
      <c r="J18" s="11"/>
    </row>
    <row r="19" spans="2:10" ht="20.100000000000001" customHeight="1" thickBot="1" x14ac:dyDescent="0.3">
      <c r="B19" s="105" t="str">
        <f>IF(H17&gt;10,"**Pay Adjustments for gradation are in excess of 10%**","")</f>
        <v/>
      </c>
      <c r="C19" s="106"/>
      <c r="D19" s="106"/>
      <c r="E19" s="106"/>
      <c r="F19" s="106"/>
      <c r="G19" s="106"/>
      <c r="H19" s="107"/>
      <c r="I19" s="34"/>
    </row>
    <row r="20" spans="2:10" ht="20.100000000000001" customHeight="1" x14ac:dyDescent="0.25"/>
    <row r="21" spans="2:10" ht="20.100000000000001" customHeight="1" x14ac:dyDescent="0.25">
      <c r="C21" s="12"/>
      <c r="D21" s="12"/>
      <c r="E21" s="12"/>
      <c r="F21" s="12"/>
    </row>
    <row r="22" spans="2:10" x14ac:dyDescent="0.25">
      <c r="B22" s="12"/>
    </row>
    <row r="23" spans="2:10" x14ac:dyDescent="0.25">
      <c r="H23" s="5"/>
    </row>
    <row r="24" spans="2:10" x14ac:dyDescent="0.25">
      <c r="B24" s="12"/>
    </row>
    <row r="25" spans="2:10" x14ac:dyDescent="0.25">
      <c r="H25" s="5"/>
    </row>
  </sheetData>
  <mergeCells count="9">
    <mergeCell ref="B19:H19"/>
    <mergeCell ref="G6:G7"/>
    <mergeCell ref="H6:H7"/>
    <mergeCell ref="B2:H2"/>
    <mergeCell ref="F3:G3"/>
    <mergeCell ref="F4:G4"/>
    <mergeCell ref="B6:B7"/>
    <mergeCell ref="C6:E6"/>
    <mergeCell ref="F6:F7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Input Sheet</vt:lpstr>
      <vt:lpstr>Summary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gomcnabb</dc:creator>
  <cp:lastModifiedBy>McNabb, Gordon</cp:lastModifiedBy>
  <dcterms:created xsi:type="dcterms:W3CDTF">2022-03-08T14:22:58Z</dcterms:created>
  <dcterms:modified xsi:type="dcterms:W3CDTF">2023-03-01T17:31:33Z</dcterms:modified>
</cp:coreProperties>
</file>